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-15" windowWidth="5325" windowHeight="5955" activeTab="2"/>
  </bookViews>
  <sheets>
    <sheet name="Dívky" sheetId="2" r:id="rId1"/>
    <sheet name="Hoši" sheetId="1" r:id="rId2"/>
    <sheet name="výsledky" sheetId="6" r:id="rId3"/>
  </sheets>
  <externalReferences>
    <externalReference r:id="rId4"/>
  </externalReferences>
  <definedNames>
    <definedName name="_xlnm.Print_Area" localSheetId="0">Dívky!$A$121:$N$149</definedName>
    <definedName name="_xlnm.Print_Area" localSheetId="1">Hoši!$A$117:$N$144</definedName>
  </definedNames>
  <calcPr calcId="145621"/>
</workbook>
</file>

<file path=xl/calcChain.xml><?xml version="1.0" encoding="utf-8"?>
<calcChain xmlns="http://schemas.openxmlformats.org/spreadsheetml/2006/main">
  <c r="M30" i="6" l="1"/>
  <c r="L30" i="6"/>
  <c r="K30" i="6"/>
  <c r="J30" i="6"/>
  <c r="I30" i="6"/>
  <c r="H30" i="6"/>
  <c r="G30" i="6"/>
  <c r="F30" i="6"/>
  <c r="E30" i="6"/>
  <c r="D30" i="6"/>
  <c r="N30" i="6" s="1"/>
  <c r="M29" i="6"/>
  <c r="L29" i="6"/>
  <c r="K29" i="6"/>
  <c r="J29" i="6"/>
  <c r="I29" i="6"/>
  <c r="H29" i="6"/>
  <c r="G29" i="6"/>
  <c r="F29" i="6"/>
  <c r="E29" i="6"/>
  <c r="D29" i="6"/>
  <c r="N29" i="6" s="1"/>
  <c r="M28" i="6"/>
  <c r="L28" i="6"/>
  <c r="K28" i="6"/>
  <c r="J28" i="6"/>
  <c r="I28" i="6"/>
  <c r="H28" i="6"/>
  <c r="G28" i="6"/>
  <c r="F28" i="6"/>
  <c r="N28" i="6" s="1"/>
  <c r="E28" i="6"/>
  <c r="D28" i="6"/>
  <c r="M27" i="6"/>
  <c r="L27" i="6"/>
  <c r="K27" i="6"/>
  <c r="J27" i="6"/>
  <c r="I27" i="6"/>
  <c r="H27" i="6"/>
  <c r="G27" i="6"/>
  <c r="F27" i="6"/>
  <c r="E27" i="6"/>
  <c r="N27" i="6" s="1"/>
  <c r="D27" i="6"/>
  <c r="M26" i="6"/>
  <c r="L26" i="6"/>
  <c r="K26" i="6"/>
  <c r="J26" i="6"/>
  <c r="I26" i="6"/>
  <c r="H26" i="6"/>
  <c r="G26" i="6"/>
  <c r="F26" i="6"/>
  <c r="E26" i="6"/>
  <c r="D26" i="6"/>
  <c r="N26" i="6" s="1"/>
  <c r="M25" i="6"/>
  <c r="L25" i="6"/>
  <c r="K25" i="6"/>
  <c r="J25" i="6"/>
  <c r="I25" i="6"/>
  <c r="H25" i="6"/>
  <c r="G25" i="6"/>
  <c r="F25" i="6"/>
  <c r="E25" i="6"/>
  <c r="D25" i="6"/>
  <c r="N25" i="6" s="1"/>
  <c r="M24" i="6"/>
  <c r="L24" i="6"/>
  <c r="K24" i="6"/>
  <c r="J24" i="6"/>
  <c r="I24" i="6"/>
  <c r="H24" i="6"/>
  <c r="G24" i="6"/>
  <c r="F24" i="6"/>
  <c r="N24" i="6" s="1"/>
  <c r="E24" i="6"/>
  <c r="D24" i="6"/>
  <c r="M23" i="6"/>
  <c r="L23" i="6"/>
  <c r="K23" i="6"/>
  <c r="J23" i="6"/>
  <c r="I23" i="6"/>
  <c r="H23" i="6"/>
  <c r="G23" i="6"/>
  <c r="F23" i="6"/>
  <c r="E23" i="6"/>
  <c r="N23" i="6" s="1"/>
  <c r="D23" i="6"/>
  <c r="M22" i="6"/>
  <c r="L22" i="6"/>
  <c r="K22" i="6"/>
  <c r="J22" i="6"/>
  <c r="I22" i="6"/>
  <c r="H22" i="6"/>
  <c r="G22" i="6"/>
  <c r="F22" i="6"/>
  <c r="E22" i="6"/>
  <c r="D22" i="6"/>
  <c r="N22" i="6" s="1"/>
  <c r="M21" i="6"/>
  <c r="L21" i="6"/>
  <c r="K21" i="6"/>
  <c r="J21" i="6"/>
  <c r="I21" i="6"/>
  <c r="H21" i="6"/>
  <c r="G21" i="6"/>
  <c r="F21" i="6"/>
  <c r="E21" i="6"/>
  <c r="D21" i="6"/>
  <c r="N21" i="6" s="1"/>
  <c r="M20" i="6"/>
  <c r="L20" i="6"/>
  <c r="K20" i="6"/>
  <c r="J20" i="6"/>
  <c r="I20" i="6"/>
  <c r="H20" i="6"/>
  <c r="G20" i="6"/>
  <c r="F20" i="6"/>
  <c r="N20" i="6" s="1"/>
  <c r="E20" i="6"/>
  <c r="D20" i="6"/>
  <c r="M19" i="6"/>
  <c r="L19" i="6"/>
  <c r="K19" i="6"/>
  <c r="J19" i="6"/>
  <c r="I19" i="6"/>
  <c r="H19" i="6"/>
  <c r="G19" i="6"/>
  <c r="F19" i="6"/>
  <c r="E19" i="6"/>
  <c r="N19" i="6" s="1"/>
  <c r="D19" i="6"/>
  <c r="M18" i="6"/>
  <c r="L18" i="6"/>
  <c r="K18" i="6"/>
  <c r="J18" i="6"/>
  <c r="I18" i="6"/>
  <c r="H18" i="6"/>
  <c r="G18" i="6"/>
  <c r="F18" i="6"/>
  <c r="E18" i="6"/>
  <c r="D18" i="6"/>
  <c r="N18" i="6" s="1"/>
  <c r="M17" i="6"/>
  <c r="L17" i="6"/>
  <c r="K17" i="6"/>
  <c r="J17" i="6"/>
  <c r="I17" i="6"/>
  <c r="H17" i="6"/>
  <c r="G17" i="6"/>
  <c r="F17" i="6"/>
  <c r="E17" i="6"/>
  <c r="D17" i="6"/>
  <c r="N17" i="6" s="1"/>
  <c r="M16" i="6"/>
  <c r="L16" i="6"/>
  <c r="K16" i="6"/>
  <c r="J16" i="6"/>
  <c r="I16" i="6"/>
  <c r="H16" i="6"/>
  <c r="G16" i="6"/>
  <c r="F16" i="6"/>
  <c r="N16" i="6" s="1"/>
  <c r="E16" i="6"/>
  <c r="D16" i="6"/>
  <c r="M15" i="6"/>
  <c r="L15" i="6"/>
  <c r="K15" i="6"/>
  <c r="J15" i="6"/>
  <c r="I15" i="6"/>
  <c r="H15" i="6"/>
  <c r="G15" i="6"/>
  <c r="F15" i="6"/>
  <c r="E15" i="6"/>
  <c r="N15" i="6" s="1"/>
  <c r="D15" i="6"/>
  <c r="M14" i="6"/>
  <c r="L14" i="6"/>
  <c r="K14" i="6"/>
  <c r="J14" i="6"/>
  <c r="I14" i="6"/>
  <c r="H14" i="6"/>
  <c r="G14" i="6"/>
  <c r="F14" i="6"/>
  <c r="E14" i="6"/>
  <c r="D14" i="6"/>
  <c r="N14" i="6" s="1"/>
  <c r="M13" i="6"/>
  <c r="L13" i="6"/>
  <c r="K13" i="6"/>
  <c r="J13" i="6"/>
  <c r="I13" i="6"/>
  <c r="H13" i="6"/>
  <c r="G13" i="6"/>
  <c r="F13" i="6"/>
  <c r="E13" i="6"/>
  <c r="D13" i="6"/>
  <c r="N13" i="6" s="1"/>
  <c r="M12" i="6"/>
  <c r="L12" i="6"/>
  <c r="K12" i="6"/>
  <c r="J12" i="6"/>
  <c r="I12" i="6"/>
  <c r="H12" i="6"/>
  <c r="G12" i="6"/>
  <c r="F12" i="6"/>
  <c r="N12" i="6" s="1"/>
  <c r="E12" i="6"/>
  <c r="D12" i="6"/>
  <c r="M11" i="6"/>
  <c r="L11" i="6"/>
  <c r="K11" i="6"/>
  <c r="J11" i="6"/>
  <c r="I11" i="6"/>
  <c r="H11" i="6"/>
  <c r="G11" i="6"/>
  <c r="F11" i="6"/>
  <c r="E11" i="6"/>
  <c r="N11" i="6" s="1"/>
  <c r="D11" i="6"/>
  <c r="M10" i="6"/>
  <c r="L10" i="6"/>
  <c r="K10" i="6"/>
  <c r="J10" i="6"/>
  <c r="I10" i="6"/>
  <c r="H10" i="6"/>
  <c r="G10" i="6"/>
  <c r="F10" i="6"/>
  <c r="E10" i="6"/>
  <c r="D10" i="6"/>
  <c r="N10" i="6" s="1"/>
  <c r="M9" i="6"/>
  <c r="L9" i="6"/>
  <c r="K9" i="6"/>
  <c r="J9" i="6"/>
  <c r="I9" i="6"/>
  <c r="H9" i="6"/>
  <c r="G9" i="6"/>
  <c r="F9" i="6"/>
  <c r="E9" i="6"/>
  <c r="D9" i="6"/>
  <c r="N9" i="6" s="1"/>
  <c r="M8" i="6"/>
  <c r="L8" i="6"/>
  <c r="K8" i="6"/>
  <c r="J8" i="6"/>
  <c r="I8" i="6"/>
  <c r="H8" i="6"/>
  <c r="G8" i="6"/>
  <c r="F8" i="6"/>
  <c r="N8" i="6" s="1"/>
  <c r="E8" i="6"/>
  <c r="D8" i="6"/>
  <c r="M7" i="6"/>
  <c r="L7" i="6"/>
  <c r="K7" i="6"/>
  <c r="J7" i="6"/>
  <c r="I7" i="6"/>
  <c r="H7" i="6"/>
  <c r="G7" i="6"/>
  <c r="F7" i="6"/>
  <c r="E7" i="6"/>
  <c r="N7" i="6" s="1"/>
  <c r="D7" i="6"/>
  <c r="Q122" i="1" l="1"/>
  <c r="Q123" i="1"/>
  <c r="O123" i="1" s="1"/>
  <c r="Q124" i="1"/>
  <c r="Q125" i="1"/>
  <c r="O125" i="1"/>
  <c r="F136" i="1"/>
  <c r="Q126" i="1"/>
  <c r="Q127" i="1"/>
  <c r="Q128" i="1"/>
  <c r="O128" i="1" s="1"/>
  <c r="Q129" i="1"/>
  <c r="O129" i="1" s="1"/>
  <c r="Q130" i="1"/>
  <c r="O130" i="1" s="1"/>
  <c r="Q131" i="1"/>
  <c r="Q132" i="1"/>
  <c r="O132" i="1" s="1"/>
  <c r="Q133" i="1"/>
  <c r="O133" i="1" s="1"/>
  <c r="Q134" i="1"/>
  <c r="O134" i="1" s="1"/>
  <c r="Q135" i="1"/>
  <c r="O135" i="1" s="1"/>
  <c r="Q136" i="1"/>
  <c r="O136" i="1" s="1"/>
  <c r="Q137" i="1"/>
  <c r="O137" i="1" s="1"/>
  <c r="F128" i="1" s="1"/>
  <c r="Q138" i="1"/>
  <c r="Q139" i="1"/>
  <c r="O139" i="1" s="1"/>
  <c r="Q140" i="1"/>
  <c r="O140" i="1" s="1"/>
  <c r="F142" i="1"/>
  <c r="Q141" i="1"/>
  <c r="Q142" i="1"/>
  <c r="O142" i="1" s="1"/>
  <c r="Q143" i="1"/>
  <c r="Q144" i="1"/>
  <c r="O144" i="1" s="1"/>
  <c r="Q121" i="1"/>
  <c r="O121" i="1" s="1"/>
  <c r="Q93" i="1"/>
  <c r="O93" i="1" s="1"/>
  <c r="Q94" i="1"/>
  <c r="Q95" i="1"/>
  <c r="Q96" i="1"/>
  <c r="Q97" i="1"/>
  <c r="O97" i="1" s="1"/>
  <c r="Q98" i="1"/>
  <c r="Q99" i="1"/>
  <c r="O99" i="1" s="1"/>
  <c r="F93" i="1" s="1"/>
  <c r="Q100" i="1"/>
  <c r="O100" i="1" s="1"/>
  <c r="F100" i="1"/>
  <c r="Q101" i="1"/>
  <c r="O101" i="1"/>
  <c r="Q102" i="1"/>
  <c r="Q103" i="1"/>
  <c r="Q104" i="1"/>
  <c r="Q105" i="1"/>
  <c r="O105" i="1" s="1"/>
  <c r="Q106" i="1"/>
  <c r="O106" i="1" s="1"/>
  <c r="F97" i="1"/>
  <c r="Q107" i="1"/>
  <c r="Q108" i="1"/>
  <c r="O108" i="1" s="1"/>
  <c r="F105" i="1" s="1"/>
  <c r="Q109" i="1"/>
  <c r="O109" i="1" s="1"/>
  <c r="Q110" i="1"/>
  <c r="Q111" i="1"/>
  <c r="O111" i="1"/>
  <c r="F113" i="1"/>
  <c r="Q112" i="1"/>
  <c r="Q113" i="1"/>
  <c r="Q114" i="1"/>
  <c r="O114" i="1" s="1"/>
  <c r="Q115" i="1"/>
  <c r="O115" i="1" s="1"/>
  <c r="F99" i="1"/>
  <c r="Q92" i="1"/>
  <c r="O92" i="1"/>
  <c r="Q64" i="1"/>
  <c r="Q65" i="1"/>
  <c r="O65" i="1" s="1"/>
  <c r="Q66" i="1"/>
  <c r="O66" i="1" s="1"/>
  <c r="Q67" i="1"/>
  <c r="O67" i="1" s="1"/>
  <c r="F79" i="1"/>
  <c r="Q68" i="1"/>
  <c r="O68" i="1" s="1"/>
  <c r="Q69" i="1"/>
  <c r="O69" i="1" s="1"/>
  <c r="Q70" i="1"/>
  <c r="Q71" i="1"/>
  <c r="O71" i="1" s="1"/>
  <c r="F66" i="1" s="1"/>
  <c r="Q72" i="1"/>
  <c r="O72" i="1" s="1"/>
  <c r="F65" i="1" s="1"/>
  <c r="Q73" i="1"/>
  <c r="Q74" i="1"/>
  <c r="Q75" i="1"/>
  <c r="O75" i="1"/>
  <c r="Q76" i="1"/>
  <c r="O76" i="1" s="1"/>
  <c r="F69" i="1" s="1"/>
  <c r="Q77" i="1"/>
  <c r="O77" i="1"/>
  <c r="F68" i="1" s="1"/>
  <c r="Q78" i="1"/>
  <c r="O78" i="1" s="1"/>
  <c r="Q79" i="1"/>
  <c r="O79" i="1" s="1"/>
  <c r="Q80" i="1"/>
  <c r="Q81" i="1"/>
  <c r="O81" i="1" s="1"/>
  <c r="F75" i="1" s="1"/>
  <c r="Q82" i="1"/>
  <c r="O82" i="1" s="1"/>
  <c r="Q83" i="1"/>
  <c r="O83" i="1"/>
  <c r="Q84" i="1"/>
  <c r="Q85" i="1"/>
  <c r="Q86" i="1"/>
  <c r="O86" i="1"/>
  <c r="Q63" i="1"/>
  <c r="O63" i="1" s="1"/>
  <c r="F71" i="1" s="1"/>
  <c r="Q35" i="1"/>
  <c r="O35" i="1" s="1"/>
  <c r="Q36" i="1"/>
  <c r="O36" i="1" s="1"/>
  <c r="Q37" i="1"/>
  <c r="Q38" i="1"/>
  <c r="O38" i="1"/>
  <c r="F49" i="1"/>
  <c r="Q39" i="1"/>
  <c r="Q40" i="1"/>
  <c r="O40" i="1" s="1"/>
  <c r="Q41" i="1"/>
  <c r="O41" i="1" s="1"/>
  <c r="F35" i="1" s="1"/>
  <c r="Q42" i="1"/>
  <c r="O42" i="1" s="1"/>
  <c r="Q43" i="1"/>
  <c r="O43" i="1" s="1"/>
  <c r="Q44" i="1"/>
  <c r="Q45" i="1"/>
  <c r="Q46" i="1"/>
  <c r="O46" i="1"/>
  <c r="Q47" i="1"/>
  <c r="O47" i="1" s="1"/>
  <c r="Q48" i="1"/>
  <c r="Q49" i="1"/>
  <c r="O49" i="1" s="1"/>
  <c r="Q50" i="1"/>
  <c r="O50" i="1" s="1"/>
  <c r="F46" i="1" s="1"/>
  <c r="Q51" i="1"/>
  <c r="O51" i="1" s="1"/>
  <c r="Q52" i="1"/>
  <c r="O52" i="1" s="1"/>
  <c r="Q53" i="1"/>
  <c r="O53" i="1" s="1"/>
  <c r="F55" i="1"/>
  <c r="Q54" i="1"/>
  <c r="O54" i="1" s="1"/>
  <c r="Q55" i="1"/>
  <c r="O55" i="1"/>
  <c r="F47" i="1"/>
  <c r="Q56" i="1"/>
  <c r="Q57" i="1"/>
  <c r="O57" i="1" s="1"/>
  <c r="F42" i="1" s="1"/>
  <c r="Q34" i="1"/>
  <c r="O34" i="1" s="1"/>
  <c r="F43" i="1" s="1"/>
  <c r="Q6" i="1"/>
  <c r="O6" i="1" s="1"/>
  <c r="Q7" i="1"/>
  <c r="O7" i="1" s="1"/>
  <c r="Q8" i="1"/>
  <c r="O8" i="1" s="1"/>
  <c r="Q9" i="1"/>
  <c r="O9" i="1" s="1"/>
  <c r="Q10" i="1"/>
  <c r="O10" i="1" s="1"/>
  <c r="Q11" i="1"/>
  <c r="Q12" i="1"/>
  <c r="O12" i="1" s="1"/>
  <c r="Q13" i="1"/>
  <c r="O13" i="1" s="1"/>
  <c r="F5" i="1" s="1"/>
  <c r="Q14" i="1"/>
  <c r="Q15" i="1"/>
  <c r="O15" i="1"/>
  <c r="Q16" i="1"/>
  <c r="O16" i="1" s="1"/>
  <c r="Q17" i="1"/>
  <c r="O17" i="1" s="1"/>
  <c r="Q18" i="1"/>
  <c r="O18" i="1" s="1"/>
  <c r="F8" i="1" s="1"/>
  <c r="Q19" i="1"/>
  <c r="O19" i="1" s="1"/>
  <c r="F7" i="1" s="1"/>
  <c r="Q20" i="1"/>
  <c r="O20" i="1" s="1"/>
  <c r="F12" i="1" s="1"/>
  <c r="Q21" i="1"/>
  <c r="O21" i="1" s="1"/>
  <c r="F18" i="1" s="1"/>
  <c r="Q22" i="1"/>
  <c r="Q23" i="1"/>
  <c r="O23" i="1"/>
  <c r="F15" i="1"/>
  <c r="Q24" i="1"/>
  <c r="Q25" i="1"/>
  <c r="O25" i="1"/>
  <c r="Q26" i="1"/>
  <c r="Q27" i="1"/>
  <c r="Q28" i="1"/>
  <c r="Q127" i="2"/>
  <c r="O127" i="2" s="1"/>
  <c r="Q128" i="2"/>
  <c r="O128" i="2" s="1"/>
  <c r="F133" i="2" s="1"/>
  <c r="Q129" i="2"/>
  <c r="Q130" i="2"/>
  <c r="O130" i="2" s="1"/>
  <c r="F140" i="2"/>
  <c r="Q131" i="2"/>
  <c r="O131" i="2"/>
  <c r="Q132" i="2"/>
  <c r="O132" i="2" s="1"/>
  <c r="F130" i="2" s="1"/>
  <c r="Q133" i="2"/>
  <c r="O133" i="2"/>
  <c r="Q134" i="2"/>
  <c r="O134" i="2" s="1"/>
  <c r="Q135" i="2"/>
  <c r="O135" i="2"/>
  <c r="Q136" i="2"/>
  <c r="O136" i="2" s="1"/>
  <c r="Q137" i="2"/>
  <c r="Q138" i="2"/>
  <c r="Q139" i="2"/>
  <c r="O139" i="2" s="1"/>
  <c r="Q140" i="2"/>
  <c r="O140" i="2"/>
  <c r="Q141" i="2"/>
  <c r="O141" i="2" s="1"/>
  <c r="F137" i="2" s="1"/>
  <c r="Q142" i="2"/>
  <c r="O142" i="2"/>
  <c r="Q143" i="2"/>
  <c r="O143" i="2" s="1"/>
  <c r="Q144" i="2"/>
  <c r="Q145" i="2"/>
  <c r="O145" i="2" s="1"/>
  <c r="Q146" i="2"/>
  <c r="Q147" i="2"/>
  <c r="O147" i="2"/>
  <c r="F148" i="2"/>
  <c r="Q148" i="2"/>
  <c r="Q149" i="2"/>
  <c r="O149" i="2"/>
  <c r="Q126" i="2"/>
  <c r="O126" i="2" s="1"/>
  <c r="F127" i="2" s="1"/>
  <c r="Q97" i="2"/>
  <c r="O97" i="2" s="1"/>
  <c r="F106" i="2" s="1"/>
  <c r="Q98" i="2"/>
  <c r="Q99" i="2"/>
  <c r="Q100" i="2"/>
  <c r="O100" i="2" s="1"/>
  <c r="Q101" i="2"/>
  <c r="O101" i="2" s="1"/>
  <c r="Q102" i="2"/>
  <c r="O102" i="2" s="1"/>
  <c r="Q103" i="2"/>
  <c r="O103" i="2" s="1"/>
  <c r="Q104" i="2"/>
  <c r="O104" i="2"/>
  <c r="Q105" i="2"/>
  <c r="O105" i="2" s="1"/>
  <c r="F98" i="2" s="1"/>
  <c r="Q106" i="2"/>
  <c r="Q107" i="2"/>
  <c r="Q108" i="2"/>
  <c r="O108" i="2" s="1"/>
  <c r="Q109" i="2"/>
  <c r="O109" i="2" s="1"/>
  <c r="Q110" i="2"/>
  <c r="O110" i="2" s="1"/>
  <c r="Q111" i="2"/>
  <c r="Q112" i="2"/>
  <c r="O112" i="2" s="1"/>
  <c r="F110" i="2" s="1"/>
  <c r="Q113" i="2"/>
  <c r="O113" i="2"/>
  <c r="F117" i="2"/>
  <c r="M117" i="2" s="1"/>
  <c r="Q114" i="2"/>
  <c r="O114" i="2" s="1"/>
  <c r="Q115" i="2"/>
  <c r="O115" i="2"/>
  <c r="Q116" i="2"/>
  <c r="O116" i="2" s="1"/>
  <c r="Q117" i="2"/>
  <c r="O117" i="2" s="1"/>
  <c r="Q118" i="2"/>
  <c r="Q119" i="2"/>
  <c r="O119" i="2" s="1"/>
  <c r="Q96" i="2"/>
  <c r="O96" i="2" s="1"/>
  <c r="F104" i="2"/>
  <c r="Q67" i="2"/>
  <c r="O67" i="2" s="1"/>
  <c r="Q68" i="2"/>
  <c r="Q69" i="2"/>
  <c r="Q70" i="2"/>
  <c r="O70" i="2"/>
  <c r="Q71" i="2"/>
  <c r="O71" i="2"/>
  <c r="Q72" i="2"/>
  <c r="O72" i="2"/>
  <c r="F67" i="2" s="1"/>
  <c r="Q73" i="2"/>
  <c r="O73" i="2"/>
  <c r="F71" i="2" s="1"/>
  <c r="Q74" i="2"/>
  <c r="Q75" i="2"/>
  <c r="O75" i="2" s="1"/>
  <c r="Q76" i="2"/>
  <c r="Q77" i="2"/>
  <c r="Q78" i="2"/>
  <c r="O78" i="2"/>
  <c r="Q79" i="2"/>
  <c r="O79" i="2"/>
  <c r="Q80" i="2"/>
  <c r="O80" i="2"/>
  <c r="F78" i="2" s="1"/>
  <c r="Q81" i="2"/>
  <c r="O81" i="2"/>
  <c r="F73" i="2" s="1"/>
  <c r="Q82" i="2"/>
  <c r="O82" i="2"/>
  <c r="F70" i="2" s="1"/>
  <c r="Q83" i="2"/>
  <c r="O83" i="2"/>
  <c r="Q84" i="2"/>
  <c r="O84" i="2"/>
  <c r="F75" i="2" s="1"/>
  <c r="Q85" i="2"/>
  <c r="O85" i="2"/>
  <c r="F87" i="2"/>
  <c r="Q86" i="2"/>
  <c r="Q87" i="2"/>
  <c r="O87" i="2"/>
  <c r="F79" i="2" s="1"/>
  <c r="Q88" i="2"/>
  <c r="Q89" i="2"/>
  <c r="O89" i="2" s="1"/>
  <c r="F72" i="2" s="1"/>
  <c r="Q66" i="2"/>
  <c r="O66" i="2" s="1"/>
  <c r="Q37" i="2"/>
  <c r="O37" i="2" s="1"/>
  <c r="F49" i="2"/>
  <c r="Q38" i="2"/>
  <c r="Q39" i="2"/>
  <c r="Q40" i="2"/>
  <c r="Q41" i="2"/>
  <c r="O41" i="2" s="1"/>
  <c r="Q42" i="2"/>
  <c r="O42" i="2" s="1"/>
  <c r="Q43" i="2"/>
  <c r="Q44" i="2"/>
  <c r="O44" i="2" s="1"/>
  <c r="Q45" i="2"/>
  <c r="O45" i="2" s="1"/>
  <c r="F42" i="2" s="1"/>
  <c r="Q46" i="2"/>
  <c r="O46" i="2" s="1"/>
  <c r="Q47" i="2"/>
  <c r="Q48" i="2"/>
  <c r="Q49" i="2"/>
  <c r="O49" i="2" s="1"/>
  <c r="Q50" i="2"/>
  <c r="O50" i="2"/>
  <c r="Q51" i="2"/>
  <c r="O51" i="2"/>
  <c r="Q52" i="2"/>
  <c r="O52" i="2"/>
  <c r="Q53" i="2"/>
  <c r="O53" i="2"/>
  <c r="Q54" i="2"/>
  <c r="O54" i="2"/>
  <c r="Q55" i="2"/>
  <c r="Q56" i="2"/>
  <c r="O56" i="2" s="1"/>
  <c r="Q57" i="2"/>
  <c r="O57" i="2" s="1"/>
  <c r="Q58" i="2"/>
  <c r="Q59" i="2"/>
  <c r="O59" i="2" s="1"/>
  <c r="F44" i="2" s="1"/>
  <c r="Q36" i="2"/>
  <c r="O36" i="2" s="1"/>
  <c r="F45" i="2" s="1"/>
  <c r="Q7" i="2"/>
  <c r="O7" i="2" s="1"/>
  <c r="Q8" i="2"/>
  <c r="O8" i="2" s="1"/>
  <c r="F15" i="2" s="1"/>
  <c r="Q9" i="2"/>
  <c r="Q10" i="2"/>
  <c r="Q11" i="2"/>
  <c r="O11" i="2" s="1"/>
  <c r="F11" i="2" s="1"/>
  <c r="Q12" i="2"/>
  <c r="O12" i="2" s="1"/>
  <c r="F7" i="2" s="1"/>
  <c r="Q13" i="2"/>
  <c r="O13" i="2" s="1"/>
  <c r="Q14" i="2"/>
  <c r="O14" i="2" s="1"/>
  <c r="Q15" i="2"/>
  <c r="O15" i="2" s="1"/>
  <c r="Q16" i="2"/>
  <c r="O16" i="2"/>
  <c r="Q17" i="2"/>
  <c r="Q18" i="2"/>
  <c r="Q19" i="2"/>
  <c r="O19" i="2" s="1"/>
  <c r="F17" i="2" s="1"/>
  <c r="Q20" i="2"/>
  <c r="Q21" i="2"/>
  <c r="O21" i="2" s="1"/>
  <c r="Q22" i="2"/>
  <c r="O22" i="2" s="1"/>
  <c r="Q23" i="2"/>
  <c r="O23" i="2" s="1"/>
  <c r="Q24" i="2"/>
  <c r="O24" i="2" s="1"/>
  <c r="Q25" i="2"/>
  <c r="O25" i="2" s="1"/>
  <c r="F26" i="2"/>
  <c r="Q26" i="2"/>
  <c r="Q27" i="2"/>
  <c r="O27" i="2" s="1"/>
  <c r="Q28" i="2"/>
  <c r="O28" i="2"/>
  <c r="Q29" i="2"/>
  <c r="O29" i="2" s="1"/>
  <c r="Q5" i="1"/>
  <c r="O5" i="1" s="1"/>
  <c r="Q6" i="2"/>
  <c r="O6" i="2" s="1"/>
  <c r="F16" i="2" s="1"/>
  <c r="W127" i="2"/>
  <c r="V127" i="2" s="1"/>
  <c r="W128" i="2"/>
  <c r="V128" i="2" s="1"/>
  <c r="L133" i="2" s="1"/>
  <c r="W129" i="2"/>
  <c r="V129" i="2" s="1"/>
  <c r="W130" i="2"/>
  <c r="V130" i="2" s="1"/>
  <c r="W131" i="2"/>
  <c r="V131" i="2" s="1"/>
  <c r="W132" i="2"/>
  <c r="V132" i="2" s="1"/>
  <c r="W133" i="2"/>
  <c r="V133" i="2" s="1"/>
  <c r="W134" i="2"/>
  <c r="V134" i="2" s="1"/>
  <c r="W135" i="2"/>
  <c r="V135" i="2" s="1"/>
  <c r="L136" i="2" s="1"/>
  <c r="W136" i="2"/>
  <c r="V136" i="2" s="1"/>
  <c r="W137" i="2"/>
  <c r="V137" i="2" s="1"/>
  <c r="W138" i="2"/>
  <c r="V138" i="2" s="1"/>
  <c r="W139" i="2"/>
  <c r="V139" i="2" s="1"/>
  <c r="L128" i="2" s="1"/>
  <c r="W140" i="2"/>
  <c r="V140" i="2" s="1"/>
  <c r="L132" i="2" s="1"/>
  <c r="W141" i="2"/>
  <c r="V141" i="2" s="1"/>
  <c r="L137" i="2" s="1"/>
  <c r="W142" i="2"/>
  <c r="V142" i="2" s="1"/>
  <c r="L134" i="2" s="1"/>
  <c r="W143" i="2"/>
  <c r="V143" i="2" s="1"/>
  <c r="W144" i="2"/>
  <c r="V144" i="2" s="1"/>
  <c r="W145" i="2"/>
  <c r="V145" i="2" s="1"/>
  <c r="L146" i="2"/>
  <c r="F146" i="2"/>
  <c r="H146" i="2"/>
  <c r="M146" i="2" s="1"/>
  <c r="J146" i="2"/>
  <c r="W146" i="2"/>
  <c r="V146" i="2" s="1"/>
  <c r="W147" i="2"/>
  <c r="V147" i="2" s="1"/>
  <c r="L148" i="2"/>
  <c r="W148" i="2"/>
  <c r="V148" i="2"/>
  <c r="W149" i="2"/>
  <c r="V149" i="2" s="1"/>
  <c r="O129" i="2"/>
  <c r="F129" i="2" s="1"/>
  <c r="O137" i="2"/>
  <c r="O138" i="2"/>
  <c r="O144" i="2"/>
  <c r="F131" i="2" s="1"/>
  <c r="O146" i="2"/>
  <c r="O148" i="2"/>
  <c r="W126" i="2"/>
  <c r="V126" i="2" s="1"/>
  <c r="W97" i="2"/>
  <c r="V97" i="2"/>
  <c r="L106" i="2" s="1"/>
  <c r="W98" i="2"/>
  <c r="V98" i="2" s="1"/>
  <c r="L109" i="2" s="1"/>
  <c r="W99" i="2"/>
  <c r="V99" i="2"/>
  <c r="W100" i="2"/>
  <c r="V100" i="2" s="1"/>
  <c r="L112" i="2"/>
  <c r="W101" i="2"/>
  <c r="V101" i="2" s="1"/>
  <c r="W102" i="2"/>
  <c r="V102" i="2" s="1"/>
  <c r="W103" i="2"/>
  <c r="V103" i="2"/>
  <c r="L96" i="2" s="1"/>
  <c r="W104" i="2"/>
  <c r="V104" i="2"/>
  <c r="L102" i="2" s="1"/>
  <c r="W105" i="2"/>
  <c r="V105" i="2"/>
  <c r="W106" i="2"/>
  <c r="V106" i="2"/>
  <c r="W107" i="2"/>
  <c r="V107" i="2"/>
  <c r="W108" i="2"/>
  <c r="V108" i="2" s="1"/>
  <c r="W109" i="2"/>
  <c r="V109" i="2"/>
  <c r="L97" i="2" s="1"/>
  <c r="W110" i="2"/>
  <c r="V110" i="2" s="1"/>
  <c r="W111" i="2"/>
  <c r="V111" i="2"/>
  <c r="W112" i="2"/>
  <c r="V112" i="2" s="1"/>
  <c r="W113" i="2"/>
  <c r="V113" i="2" s="1"/>
  <c r="W114" i="2"/>
  <c r="V114" i="2" s="1"/>
  <c r="W115" i="2"/>
  <c r="V115" i="2"/>
  <c r="W116" i="2"/>
  <c r="V116" i="2"/>
  <c r="W117" i="2"/>
  <c r="V117" i="2"/>
  <c r="L107" i="2" s="1"/>
  <c r="W118" i="2"/>
  <c r="V118" i="2" s="1"/>
  <c r="W119" i="2"/>
  <c r="V119" i="2"/>
  <c r="L105" i="2" s="1"/>
  <c r="O98" i="2"/>
  <c r="O99" i="2"/>
  <c r="F102" i="2"/>
  <c r="O106" i="2"/>
  <c r="O107" i="2"/>
  <c r="O111" i="2"/>
  <c r="O118" i="2"/>
  <c r="W96" i="2"/>
  <c r="V96" i="2" s="1"/>
  <c r="L104" i="2" s="1"/>
  <c r="W89" i="2"/>
  <c r="V89" i="2" s="1"/>
  <c r="L72" i="2" s="1"/>
  <c r="W67" i="2"/>
  <c r="V67" i="2" s="1"/>
  <c r="W68" i="2"/>
  <c r="V68" i="2"/>
  <c r="W69" i="2"/>
  <c r="V69" i="2"/>
  <c r="W70" i="2"/>
  <c r="V70" i="2"/>
  <c r="L81" i="2"/>
  <c r="W71" i="2"/>
  <c r="V71" i="2" s="1"/>
  <c r="W72" i="2"/>
  <c r="V72" i="2" s="1"/>
  <c r="L67" i="2" s="1"/>
  <c r="W73" i="2"/>
  <c r="V73" i="2"/>
  <c r="W74" i="2"/>
  <c r="V74" i="2"/>
  <c r="L68" i="2" s="1"/>
  <c r="W75" i="2"/>
  <c r="V75" i="2"/>
  <c r="W76" i="2"/>
  <c r="V76" i="2"/>
  <c r="W77" i="2"/>
  <c r="V77" i="2"/>
  <c r="W78" i="2"/>
  <c r="V78" i="2"/>
  <c r="W79" i="2"/>
  <c r="V79" i="2"/>
  <c r="L69" i="2" s="1"/>
  <c r="W80" i="2"/>
  <c r="V80" i="2" s="1"/>
  <c r="L78" i="2" s="1"/>
  <c r="W81" i="2"/>
  <c r="V81" i="2" s="1"/>
  <c r="L73" i="2" s="1"/>
  <c r="W82" i="2"/>
  <c r="V82" i="2"/>
  <c r="L70" i="2" s="1"/>
  <c r="W83" i="2"/>
  <c r="V83" i="2"/>
  <c r="W84" i="2"/>
  <c r="V84" i="2"/>
  <c r="L75" i="2" s="1"/>
  <c r="W85" i="2"/>
  <c r="V85" i="2" s="1"/>
  <c r="L87" i="2"/>
  <c r="W86" i="2"/>
  <c r="V86" i="2" s="1"/>
  <c r="W87" i="2"/>
  <c r="V87" i="2" s="1"/>
  <c r="L79" i="2" s="1"/>
  <c r="W88" i="2"/>
  <c r="V88" i="2"/>
  <c r="W66" i="2"/>
  <c r="V66" i="2" s="1"/>
  <c r="L74" i="2" s="1"/>
  <c r="O68" i="2"/>
  <c r="O69" i="2"/>
  <c r="F81" i="2"/>
  <c r="O74" i="2"/>
  <c r="F68" i="2"/>
  <c r="O76" i="2"/>
  <c r="O77" i="2"/>
  <c r="O86" i="2"/>
  <c r="O88" i="2"/>
  <c r="W37" i="2"/>
  <c r="V37" i="2" s="1"/>
  <c r="L49" i="2"/>
  <c r="W38" i="2"/>
  <c r="V38" i="2"/>
  <c r="W39" i="2"/>
  <c r="V39" i="2" s="1"/>
  <c r="W40" i="2"/>
  <c r="V40" i="2"/>
  <c r="L51" i="2"/>
  <c r="W41" i="2"/>
  <c r="V41" i="2" s="1"/>
  <c r="W42" i="2"/>
  <c r="V42" i="2" s="1"/>
  <c r="W43" i="2"/>
  <c r="V43" i="2"/>
  <c r="L38" i="2" s="1"/>
  <c r="W44" i="2"/>
  <c r="V44" i="2"/>
  <c r="W45" i="2"/>
  <c r="V45" i="2"/>
  <c r="L42" i="2" s="1"/>
  <c r="W46" i="2"/>
  <c r="V46" i="2"/>
  <c r="W47" i="2"/>
  <c r="V47" i="2"/>
  <c r="W48" i="2"/>
  <c r="V48" i="2"/>
  <c r="W49" i="2"/>
  <c r="V49" i="2"/>
  <c r="L43" i="2" s="1"/>
  <c r="W50" i="2"/>
  <c r="V50" i="2" s="1"/>
  <c r="L46" i="2" s="1"/>
  <c r="W51" i="2"/>
  <c r="V51" i="2"/>
  <c r="W52" i="2"/>
  <c r="V52" i="2" s="1"/>
  <c r="L47" i="2" s="1"/>
  <c r="W53" i="2"/>
  <c r="V53" i="2"/>
  <c r="W54" i="2"/>
  <c r="V54" i="2" s="1"/>
  <c r="W55" i="2"/>
  <c r="V55" i="2"/>
  <c r="L57" i="2"/>
  <c r="W56" i="2"/>
  <c r="V56" i="2" s="1"/>
  <c r="W57" i="2"/>
  <c r="V57" i="2"/>
  <c r="L48" i="2"/>
  <c r="W58" i="2"/>
  <c r="V58" i="2"/>
  <c r="W59" i="2"/>
  <c r="V59" i="2" s="1"/>
  <c r="L44" i="2" s="1"/>
  <c r="O38" i="2"/>
  <c r="O39" i="2"/>
  <c r="O40" i="2"/>
  <c r="F51" i="2"/>
  <c r="O43" i="2"/>
  <c r="F38" i="2"/>
  <c r="O47" i="2"/>
  <c r="O48" i="2"/>
  <c r="O55" i="2"/>
  <c r="F57" i="2"/>
  <c r="O58" i="2"/>
  <c r="W36" i="2"/>
  <c r="V36" i="2" s="1"/>
  <c r="L45" i="2" s="1"/>
  <c r="W7" i="2"/>
  <c r="V7" i="2" s="1"/>
  <c r="W8" i="2"/>
  <c r="V8" i="2" s="1"/>
  <c r="W9" i="2"/>
  <c r="V9" i="2" s="1"/>
  <c r="W10" i="2"/>
  <c r="V10" i="2" s="1"/>
  <c r="L20" i="2"/>
  <c r="W11" i="2"/>
  <c r="V11" i="2"/>
  <c r="W12" i="2"/>
  <c r="V12" i="2" s="1"/>
  <c r="W13" i="2"/>
  <c r="V13" i="2" s="1"/>
  <c r="W14" i="2"/>
  <c r="V14" i="2" s="1"/>
  <c r="W15" i="2"/>
  <c r="V15" i="2" s="1"/>
  <c r="W16" i="2"/>
  <c r="V16" i="2"/>
  <c r="W17" i="2"/>
  <c r="V17" i="2"/>
  <c r="W18" i="2"/>
  <c r="V18" i="2" s="1"/>
  <c r="W19" i="2"/>
  <c r="V19" i="2" s="1"/>
  <c r="W20" i="2"/>
  <c r="V20" i="2" s="1"/>
  <c r="L14" i="2" s="1"/>
  <c r="W21" i="2"/>
  <c r="V21" i="2" s="1"/>
  <c r="L8" i="2" s="1"/>
  <c r="W22" i="2"/>
  <c r="V22" i="2" s="1"/>
  <c r="L13" i="2" s="1"/>
  <c r="W23" i="2"/>
  <c r="V23" i="2" s="1"/>
  <c r="W24" i="2"/>
  <c r="V24" i="2" s="1"/>
  <c r="L12" i="2" s="1"/>
  <c r="W25" i="2"/>
  <c r="V25" i="2" s="1"/>
  <c r="L26" i="2"/>
  <c r="W26" i="2"/>
  <c r="V26" i="2" s="1"/>
  <c r="W27" i="2"/>
  <c r="V27" i="2" s="1"/>
  <c r="W28" i="2"/>
  <c r="V28" i="2"/>
  <c r="L28" i="2" s="1"/>
  <c r="W29" i="2"/>
  <c r="V29" i="2" s="1"/>
  <c r="L18" i="2"/>
  <c r="O9" i="2"/>
  <c r="O10" i="2"/>
  <c r="O17" i="2"/>
  <c r="O18" i="2"/>
  <c r="O20" i="2"/>
  <c r="O26" i="2"/>
  <c r="W6" i="2"/>
  <c r="V6" i="2" s="1"/>
  <c r="W122" i="1"/>
  <c r="V122" i="1" s="1"/>
  <c r="W123" i="1"/>
  <c r="V123" i="1" s="1"/>
  <c r="W124" i="1"/>
  <c r="V124" i="1" s="1"/>
  <c r="W125" i="1"/>
  <c r="V125" i="1" s="1"/>
  <c r="L136" i="1"/>
  <c r="W126" i="1"/>
  <c r="V126" i="1" s="1"/>
  <c r="W127" i="1"/>
  <c r="V127" i="1" s="1"/>
  <c r="W128" i="1"/>
  <c r="V128" i="1" s="1"/>
  <c r="W129" i="1"/>
  <c r="V129" i="1" s="1"/>
  <c r="W130" i="1"/>
  <c r="V130" i="1" s="1"/>
  <c r="W131" i="1"/>
  <c r="V131" i="1" s="1"/>
  <c r="W132" i="1"/>
  <c r="V132" i="1" s="1"/>
  <c r="W133" i="1"/>
  <c r="V133" i="1" s="1"/>
  <c r="W134" i="1"/>
  <c r="V134" i="1" s="1"/>
  <c r="W135" i="1"/>
  <c r="V135" i="1" s="1"/>
  <c r="L134" i="1" s="1"/>
  <c r="W136" i="1"/>
  <c r="V136" i="1" s="1"/>
  <c r="W137" i="1"/>
  <c r="V137" i="1" s="1"/>
  <c r="L128" i="1"/>
  <c r="W138" i="1"/>
  <c r="V138" i="1" s="1"/>
  <c r="W139" i="1"/>
  <c r="V139" i="1" s="1"/>
  <c r="W140" i="1"/>
  <c r="V140" i="1" s="1"/>
  <c r="L125" i="1" s="1"/>
  <c r="L142" i="1"/>
  <c r="W141" i="1"/>
  <c r="V141" i="1" s="1"/>
  <c r="W142" i="1"/>
  <c r="V142" i="1" s="1"/>
  <c r="W143" i="1"/>
  <c r="V143" i="1" s="1"/>
  <c r="L122" i="1" s="1"/>
  <c r="W144" i="1"/>
  <c r="V144" i="1" s="1"/>
  <c r="W121" i="1"/>
  <c r="V121" i="1" s="1"/>
  <c r="L127" i="1" s="1"/>
  <c r="O122" i="1"/>
  <c r="F123" i="1" s="1"/>
  <c r="O124" i="1"/>
  <c r="O126" i="1"/>
  <c r="O127" i="1"/>
  <c r="F129" i="1" s="1"/>
  <c r="F125" i="1"/>
  <c r="O131" i="1"/>
  <c r="O138" i="1"/>
  <c r="O141" i="1"/>
  <c r="O143" i="1"/>
  <c r="F131" i="1"/>
  <c r="W93" i="1"/>
  <c r="V93" i="1" s="1"/>
  <c r="W94" i="1"/>
  <c r="V94" i="1"/>
  <c r="L94" i="1" s="1"/>
  <c r="W95" i="1"/>
  <c r="V95" i="1" s="1"/>
  <c r="W96" i="1"/>
  <c r="V96" i="1" s="1"/>
  <c r="L107" i="1"/>
  <c r="W97" i="1"/>
  <c r="V97" i="1"/>
  <c r="W98" i="1"/>
  <c r="V98" i="1" s="1"/>
  <c r="W99" i="1"/>
  <c r="V99" i="1" s="1"/>
  <c r="L93" i="1" s="1"/>
  <c r="W100" i="1"/>
  <c r="V100" i="1" s="1"/>
  <c r="L100" i="1" s="1"/>
  <c r="W101" i="1"/>
  <c r="V101" i="1" s="1"/>
  <c r="W102" i="1"/>
  <c r="V102" i="1" s="1"/>
  <c r="L102" i="1" s="1"/>
  <c r="W103" i="1"/>
  <c r="V103" i="1" s="1"/>
  <c r="L103" i="1" s="1"/>
  <c r="W104" i="1"/>
  <c r="V104" i="1" s="1"/>
  <c r="L104" i="1" s="1"/>
  <c r="W105" i="1"/>
  <c r="V105" i="1" s="1"/>
  <c r="L92" i="1" s="1"/>
  <c r="W106" i="1"/>
  <c r="V106" i="1" s="1"/>
  <c r="L97" i="1"/>
  <c r="W107" i="1"/>
  <c r="V107" i="1" s="1"/>
  <c r="W108" i="1"/>
  <c r="V108" i="1" s="1"/>
  <c r="W109" i="1"/>
  <c r="V109" i="1" s="1"/>
  <c r="W110" i="1"/>
  <c r="V110" i="1" s="1"/>
  <c r="L95" i="1" s="1"/>
  <c r="W111" i="1"/>
  <c r="V111" i="1" s="1"/>
  <c r="L113" i="1"/>
  <c r="W112" i="1"/>
  <c r="V112" i="1" s="1"/>
  <c r="W113" i="1"/>
  <c r="V113" i="1" s="1"/>
  <c r="W114" i="1"/>
  <c r="V114" i="1"/>
  <c r="W115" i="1"/>
  <c r="V115" i="1" s="1"/>
  <c r="L99" i="1"/>
  <c r="W92" i="1"/>
  <c r="V92" i="1"/>
  <c r="L96" i="1" s="1"/>
  <c r="O94" i="1"/>
  <c r="O95" i="1"/>
  <c r="O96" i="1"/>
  <c r="O98" i="1"/>
  <c r="F94" i="1" s="1"/>
  <c r="F102" i="1"/>
  <c r="O102" i="1"/>
  <c r="O103" i="1"/>
  <c r="O104" i="1"/>
  <c r="F92" i="1"/>
  <c r="O107" i="1"/>
  <c r="O110" i="1"/>
  <c r="F95" i="1" s="1"/>
  <c r="O112" i="1"/>
  <c r="O113" i="1"/>
  <c r="F103" i="1" s="1"/>
  <c r="W86" i="1"/>
  <c r="V86" i="1" s="1"/>
  <c r="W64" i="1"/>
  <c r="V64" i="1" s="1"/>
  <c r="L67" i="1" s="1"/>
  <c r="W65" i="1"/>
  <c r="V65" i="1" s="1"/>
  <c r="W66" i="1"/>
  <c r="V66" i="1" s="1"/>
  <c r="W67" i="1"/>
  <c r="V67" i="1" s="1"/>
  <c r="L79" i="1"/>
  <c r="W68" i="1"/>
  <c r="V68" i="1" s="1"/>
  <c r="W69" i="1"/>
  <c r="V69" i="1" s="1"/>
  <c r="W70" i="1"/>
  <c r="V70" i="1" s="1"/>
  <c r="L76" i="1" s="1"/>
  <c r="W71" i="1"/>
  <c r="V71" i="1" s="1"/>
  <c r="L66" i="1"/>
  <c r="W72" i="1"/>
  <c r="V72" i="1" s="1"/>
  <c r="L65" i="1"/>
  <c r="W73" i="1"/>
  <c r="V73" i="1" s="1"/>
  <c r="L73" i="1" s="1"/>
  <c r="W74" i="1"/>
  <c r="V74" i="1" s="1"/>
  <c r="W75" i="1"/>
  <c r="V75" i="1" s="1"/>
  <c r="W76" i="1"/>
  <c r="V76" i="1" s="1"/>
  <c r="L69" i="1" s="1"/>
  <c r="W77" i="1"/>
  <c r="V77" i="1" s="1"/>
  <c r="L68" i="1"/>
  <c r="W78" i="1"/>
  <c r="V78" i="1"/>
  <c r="L74" i="1" s="1"/>
  <c r="W79" i="1"/>
  <c r="V79" i="1" s="1"/>
  <c r="L70" i="1" s="1"/>
  <c r="W80" i="1"/>
  <c r="V80" i="1" s="1"/>
  <c r="W81" i="1"/>
  <c r="V81" i="1" s="1"/>
  <c r="L75" i="1" s="1"/>
  <c r="W82" i="1"/>
  <c r="V82" i="1" s="1"/>
  <c r="L63" i="1" s="1"/>
  <c r="W83" i="1"/>
  <c r="V83" i="1" s="1"/>
  <c r="W84" i="1"/>
  <c r="V84" i="1" s="1"/>
  <c r="L77" i="1" s="1"/>
  <c r="W85" i="1"/>
  <c r="V85" i="1" s="1"/>
  <c r="W63" i="1"/>
  <c r="V63" i="1" s="1"/>
  <c r="L71" i="1"/>
  <c r="O64" i="1"/>
  <c r="F67" i="1"/>
  <c r="O70" i="1"/>
  <c r="F76" i="1" s="1"/>
  <c r="O73" i="1"/>
  <c r="O74" i="1"/>
  <c r="O80" i="1"/>
  <c r="O84" i="1"/>
  <c r="F77" i="1" s="1"/>
  <c r="O85" i="1"/>
  <c r="W35" i="1"/>
  <c r="V35" i="1" s="1"/>
  <c r="W36" i="1"/>
  <c r="V36" i="1" s="1"/>
  <c r="W37" i="1"/>
  <c r="V37" i="1" s="1"/>
  <c r="W38" i="1"/>
  <c r="V38" i="1" s="1"/>
  <c r="L38" i="1" s="1"/>
  <c r="L49" i="1"/>
  <c r="W39" i="1"/>
  <c r="V39" i="1" s="1"/>
  <c r="W40" i="1"/>
  <c r="V40" i="1" s="1"/>
  <c r="W41" i="1"/>
  <c r="V41" i="1" s="1"/>
  <c r="W42" i="1"/>
  <c r="V42" i="1" s="1"/>
  <c r="W43" i="1"/>
  <c r="V43" i="1" s="1"/>
  <c r="L37" i="1"/>
  <c r="W44" i="1"/>
  <c r="V44" i="1" s="1"/>
  <c r="W45" i="1"/>
  <c r="V45" i="1" s="1"/>
  <c r="W46" i="1"/>
  <c r="V46" i="1" s="1"/>
  <c r="W47" i="1"/>
  <c r="V47" i="1" s="1"/>
  <c r="L39" i="1" s="1"/>
  <c r="W48" i="1"/>
  <c r="V48" i="1" s="1"/>
  <c r="L36" i="1"/>
  <c r="W49" i="1"/>
  <c r="V49" i="1" s="1"/>
  <c r="L45" i="1" s="1"/>
  <c r="W50" i="1"/>
  <c r="V50" i="1" s="1"/>
  <c r="L46" i="1" s="1"/>
  <c r="W51" i="1"/>
  <c r="V51" i="1" s="1"/>
  <c r="W52" i="1"/>
  <c r="V52" i="1" s="1"/>
  <c r="L44" i="1" s="1"/>
  <c r="W53" i="1"/>
  <c r="V53" i="1" s="1"/>
  <c r="L55" i="1"/>
  <c r="W54" i="1"/>
  <c r="V54" i="1" s="1"/>
  <c r="W55" i="1"/>
  <c r="V55" i="1" s="1"/>
  <c r="L47" i="1"/>
  <c r="W56" i="1"/>
  <c r="V56" i="1" s="1"/>
  <c r="W57" i="1"/>
  <c r="V57" i="1" s="1"/>
  <c r="L42" i="1"/>
  <c r="W34" i="1"/>
  <c r="V34" i="1" s="1"/>
  <c r="L43" i="1"/>
  <c r="O37" i="1"/>
  <c r="O39" i="1"/>
  <c r="O44" i="1"/>
  <c r="O45" i="1"/>
  <c r="O48" i="1"/>
  <c r="F36" i="1" s="1"/>
  <c r="O56" i="1"/>
  <c r="W6" i="1"/>
  <c r="V6" i="1" s="1"/>
  <c r="W7" i="1"/>
  <c r="V7" i="1" s="1"/>
  <c r="L11" i="1" s="1"/>
  <c r="W8" i="1"/>
  <c r="V8" i="1" s="1"/>
  <c r="W9" i="1"/>
  <c r="V9" i="1" s="1"/>
  <c r="L9" i="1" s="1"/>
  <c r="L21" i="1"/>
  <c r="W10" i="1"/>
  <c r="V10" i="1"/>
  <c r="W11" i="1"/>
  <c r="V11" i="1" s="1"/>
  <c r="L6" i="1" s="1"/>
  <c r="W12" i="1"/>
  <c r="V12" i="1" s="1"/>
  <c r="W13" i="1"/>
  <c r="V13" i="1"/>
  <c r="W14" i="1"/>
  <c r="V14" i="1" s="1"/>
  <c r="W15" i="1"/>
  <c r="V15" i="1" s="1"/>
  <c r="W16" i="1"/>
  <c r="V16" i="1" s="1"/>
  <c r="W17" i="1"/>
  <c r="V17" i="1" s="1"/>
  <c r="W18" i="1"/>
  <c r="V18" i="1" s="1"/>
  <c r="L8" i="1" s="1"/>
  <c r="W19" i="1"/>
  <c r="V19" i="1"/>
  <c r="W20" i="1"/>
  <c r="V20" i="1" s="1"/>
  <c r="W21" i="1"/>
  <c r="V21" i="1" s="1"/>
  <c r="L18" i="1"/>
  <c r="W22" i="1"/>
  <c r="V22" i="1" s="1"/>
  <c r="L26" i="1"/>
  <c r="W23" i="1"/>
  <c r="V23" i="1" s="1"/>
  <c r="L15" i="1"/>
  <c r="H15" i="1"/>
  <c r="W24" i="1"/>
  <c r="V24" i="1" s="1"/>
  <c r="L16" i="1" s="1"/>
  <c r="W25" i="1"/>
  <c r="V25" i="1" s="1"/>
  <c r="W26" i="1"/>
  <c r="V26" i="1" s="1"/>
  <c r="L17" i="1" s="1"/>
  <c r="W27" i="1"/>
  <c r="V27" i="1" s="1"/>
  <c r="W28" i="1"/>
  <c r="V28" i="1" s="1"/>
  <c r="L19" i="1" s="1"/>
  <c r="O11" i="1"/>
  <c r="F6" i="1" s="1"/>
  <c r="O14" i="1"/>
  <c r="F9" i="1" s="1"/>
  <c r="O22" i="1"/>
  <c r="F26" i="1"/>
  <c r="H26" i="1"/>
  <c r="J26" i="1"/>
  <c r="O24" i="1"/>
  <c r="F16" i="1" s="1"/>
  <c r="O26" i="1"/>
  <c r="F17" i="1"/>
  <c r="O27" i="1"/>
  <c r="O28" i="1"/>
  <c r="F19" i="1" s="1"/>
  <c r="S6" i="1"/>
  <c r="U6" i="1"/>
  <c r="S7" i="1"/>
  <c r="U7" i="1"/>
  <c r="S8" i="1"/>
  <c r="U8" i="1"/>
  <c r="S9" i="1"/>
  <c r="U9" i="1"/>
  <c r="J21" i="1"/>
  <c r="S10" i="1"/>
  <c r="U10" i="1"/>
  <c r="S11" i="1"/>
  <c r="H6" i="1"/>
  <c r="U11" i="1"/>
  <c r="J6" i="1" s="1"/>
  <c r="S12" i="1"/>
  <c r="U12" i="1"/>
  <c r="S13" i="1"/>
  <c r="U13" i="1"/>
  <c r="S14" i="1"/>
  <c r="H9" i="1" s="1"/>
  <c r="U14" i="1"/>
  <c r="J9" i="1" s="1"/>
  <c r="S15" i="1"/>
  <c r="U15" i="1"/>
  <c r="S16" i="1"/>
  <c r="U16" i="1"/>
  <c r="S17" i="1"/>
  <c r="U17" i="1"/>
  <c r="S18" i="1"/>
  <c r="H8" i="1" s="1"/>
  <c r="U18" i="1"/>
  <c r="J8" i="1" s="1"/>
  <c r="S19" i="1"/>
  <c r="U19" i="1"/>
  <c r="J7" i="1" s="1"/>
  <c r="S20" i="1"/>
  <c r="H12" i="1" s="1"/>
  <c r="U20" i="1"/>
  <c r="J12" i="1" s="1"/>
  <c r="S21" i="1"/>
  <c r="H18" i="1"/>
  <c r="U21" i="1"/>
  <c r="S22" i="1"/>
  <c r="U22" i="1"/>
  <c r="S23" i="1"/>
  <c r="U23" i="1"/>
  <c r="J15" i="1" s="1"/>
  <c r="S24" i="1"/>
  <c r="H16" i="1"/>
  <c r="U24" i="1"/>
  <c r="J16" i="1" s="1"/>
  <c r="S25" i="1"/>
  <c r="U25" i="1"/>
  <c r="S26" i="1"/>
  <c r="H17" i="1" s="1"/>
  <c r="U26" i="1"/>
  <c r="J17" i="1" s="1"/>
  <c r="S27" i="1"/>
  <c r="U27" i="1"/>
  <c r="S28" i="1"/>
  <c r="U28" i="1"/>
  <c r="J19" i="1"/>
  <c r="W5" i="1"/>
  <c r="V5" i="1" s="1"/>
  <c r="L14" i="1"/>
  <c r="S5" i="1"/>
  <c r="H14" i="1" s="1"/>
  <c r="U5" i="1"/>
  <c r="J5" i="1" s="1"/>
  <c r="U149" i="2"/>
  <c r="S149" i="2"/>
  <c r="U148" i="2"/>
  <c r="S148" i="2"/>
  <c r="F149" i="2"/>
  <c r="H149" i="2"/>
  <c r="J149" i="2"/>
  <c r="L149" i="2"/>
  <c r="U147" i="2"/>
  <c r="J148" i="2"/>
  <c r="S147" i="2"/>
  <c r="H148" i="2"/>
  <c r="M148" i="2" s="1"/>
  <c r="U146" i="2"/>
  <c r="S146" i="2"/>
  <c r="F147" i="2"/>
  <c r="H147" i="2"/>
  <c r="J147" i="2"/>
  <c r="L147" i="2"/>
  <c r="U145" i="2"/>
  <c r="S145" i="2"/>
  <c r="U144" i="2"/>
  <c r="S144" i="2"/>
  <c r="U143" i="2"/>
  <c r="S143" i="2"/>
  <c r="F145" i="2"/>
  <c r="H145" i="2"/>
  <c r="J145" i="2"/>
  <c r="L145" i="2"/>
  <c r="M145" i="2" s="1"/>
  <c r="U142" i="2"/>
  <c r="S142" i="2"/>
  <c r="U141" i="2"/>
  <c r="S141" i="2"/>
  <c r="U140" i="2"/>
  <c r="S140" i="2"/>
  <c r="U139" i="2"/>
  <c r="S139" i="2"/>
  <c r="U138" i="2"/>
  <c r="J138" i="2" s="1"/>
  <c r="S138" i="2"/>
  <c r="F144" i="2"/>
  <c r="H144" i="2"/>
  <c r="J144" i="2"/>
  <c r="L144" i="2"/>
  <c r="M144" i="2"/>
  <c r="U137" i="2"/>
  <c r="J137" i="2" s="1"/>
  <c r="S137" i="2"/>
  <c r="H137" i="2" s="1"/>
  <c r="F143" i="2"/>
  <c r="H143" i="2"/>
  <c r="J143" i="2"/>
  <c r="L143" i="2"/>
  <c r="U136" i="2"/>
  <c r="J136" i="2" s="1"/>
  <c r="S136" i="2"/>
  <c r="F142" i="2"/>
  <c r="H142" i="2"/>
  <c r="J142" i="2"/>
  <c r="L142" i="2"/>
  <c r="U135" i="2"/>
  <c r="S135" i="2"/>
  <c r="H135" i="2" s="1"/>
  <c r="H136" i="2"/>
  <c r="U134" i="2"/>
  <c r="J134" i="2" s="1"/>
  <c r="J135" i="2"/>
  <c r="S134" i="2"/>
  <c r="U133" i="2"/>
  <c r="S133" i="2"/>
  <c r="U132" i="2"/>
  <c r="J132" i="2" s="1"/>
  <c r="S132" i="2"/>
  <c r="U131" i="2"/>
  <c r="S131" i="2"/>
  <c r="F141" i="2"/>
  <c r="H141" i="2"/>
  <c r="M141" i="2" s="1"/>
  <c r="J141" i="2"/>
  <c r="L141" i="2"/>
  <c r="U130" i="2"/>
  <c r="J130" i="2" s="1"/>
  <c r="J140" i="2"/>
  <c r="S130" i="2"/>
  <c r="H140" i="2"/>
  <c r="L140" i="2"/>
  <c r="U129" i="2"/>
  <c r="J129" i="2" s="1"/>
  <c r="S129" i="2"/>
  <c r="H129" i="2" s="1"/>
  <c r="F139" i="2"/>
  <c r="H139" i="2"/>
  <c r="J139" i="2"/>
  <c r="M139" i="2" s="1"/>
  <c r="L139" i="2"/>
  <c r="U128" i="2"/>
  <c r="J133" i="2" s="1"/>
  <c r="S128" i="2"/>
  <c r="H133" i="2" s="1"/>
  <c r="U127" i="2"/>
  <c r="S127" i="2"/>
  <c r="H126" i="2"/>
  <c r="U126" i="2"/>
  <c r="J127" i="2" s="1"/>
  <c r="S126" i="2"/>
  <c r="H127" i="2" s="1"/>
  <c r="U119" i="2"/>
  <c r="S119" i="2"/>
  <c r="U118" i="2"/>
  <c r="S118" i="2"/>
  <c r="H119" i="2"/>
  <c r="F119" i="2"/>
  <c r="M119" i="2" s="1"/>
  <c r="J119" i="2"/>
  <c r="L119" i="2"/>
  <c r="U117" i="2"/>
  <c r="S117" i="2"/>
  <c r="U116" i="2"/>
  <c r="S116" i="2"/>
  <c r="H118" i="2" s="1"/>
  <c r="F118" i="2"/>
  <c r="J118" i="2"/>
  <c r="L118" i="2"/>
  <c r="U115" i="2"/>
  <c r="S115" i="2"/>
  <c r="U114" i="2"/>
  <c r="S114" i="2"/>
  <c r="U113" i="2"/>
  <c r="S113" i="2"/>
  <c r="H117" i="2"/>
  <c r="J117" i="2"/>
  <c r="L117" i="2"/>
  <c r="U112" i="2"/>
  <c r="S112" i="2"/>
  <c r="U111" i="2"/>
  <c r="S111" i="2"/>
  <c r="H108" i="2" s="1"/>
  <c r="U110" i="2"/>
  <c r="S110" i="2"/>
  <c r="U109" i="2"/>
  <c r="S109" i="2"/>
  <c r="U108" i="2"/>
  <c r="S108" i="2"/>
  <c r="F116" i="2"/>
  <c r="H116" i="2"/>
  <c r="M116" i="2" s="1"/>
  <c r="J116" i="2"/>
  <c r="L116" i="2"/>
  <c r="U107" i="2"/>
  <c r="S107" i="2"/>
  <c r="H107" i="2" s="1"/>
  <c r="F115" i="2"/>
  <c r="H115" i="2"/>
  <c r="J115" i="2"/>
  <c r="L115" i="2"/>
  <c r="U106" i="2"/>
  <c r="S106" i="2"/>
  <c r="F114" i="2"/>
  <c r="H114" i="2"/>
  <c r="M114" i="2" s="1"/>
  <c r="J114" i="2"/>
  <c r="L114" i="2"/>
  <c r="U105" i="2"/>
  <c r="S105" i="2"/>
  <c r="H98" i="2" s="1"/>
  <c r="U104" i="2"/>
  <c r="S104" i="2"/>
  <c r="U103" i="2"/>
  <c r="J96" i="2" s="1"/>
  <c r="S103" i="2"/>
  <c r="U102" i="2"/>
  <c r="S102" i="2"/>
  <c r="H99" i="2" s="1"/>
  <c r="U101" i="2"/>
  <c r="J101" i="2" s="1"/>
  <c r="S101" i="2"/>
  <c r="H101" i="2" s="1"/>
  <c r="F113" i="2"/>
  <c r="H113" i="2"/>
  <c r="J113" i="2"/>
  <c r="M113" i="2" s="1"/>
  <c r="L113" i="2"/>
  <c r="U100" i="2"/>
  <c r="S100" i="2"/>
  <c r="H100" i="2" s="1"/>
  <c r="H112" i="2"/>
  <c r="M112" i="2" s="1"/>
  <c r="F112" i="2"/>
  <c r="J112" i="2"/>
  <c r="U99" i="2"/>
  <c r="S99" i="2"/>
  <c r="F111" i="2"/>
  <c r="H111" i="2"/>
  <c r="M111" i="2" s="1"/>
  <c r="J111" i="2"/>
  <c r="L111" i="2"/>
  <c r="U98" i="2"/>
  <c r="J109" i="2"/>
  <c r="S98" i="2"/>
  <c r="F109" i="2"/>
  <c r="U97" i="2"/>
  <c r="J106" i="2" s="1"/>
  <c r="S97" i="2"/>
  <c r="H106" i="2" s="1"/>
  <c r="U96" i="2"/>
  <c r="J104" i="2" s="1"/>
  <c r="S96" i="2"/>
  <c r="H104" i="2" s="1"/>
  <c r="U89" i="2"/>
  <c r="S89" i="2"/>
  <c r="U88" i="2"/>
  <c r="S88" i="2"/>
  <c r="F89" i="2"/>
  <c r="H89" i="2"/>
  <c r="J89" i="2"/>
  <c r="M89" i="2" s="1"/>
  <c r="L89" i="2"/>
  <c r="U87" i="2"/>
  <c r="S87" i="2"/>
  <c r="U86" i="2"/>
  <c r="S86" i="2"/>
  <c r="F88" i="2"/>
  <c r="H88" i="2"/>
  <c r="J88" i="2"/>
  <c r="L88" i="2"/>
  <c r="U85" i="2"/>
  <c r="J87" i="2"/>
  <c r="H87" i="2"/>
  <c r="M87" i="2"/>
  <c r="S85" i="2"/>
  <c r="U84" i="2"/>
  <c r="S84" i="2"/>
  <c r="U83" i="2"/>
  <c r="S83" i="2"/>
  <c r="F86" i="2"/>
  <c r="H86" i="2"/>
  <c r="J86" i="2"/>
  <c r="L86" i="2"/>
  <c r="U82" i="2"/>
  <c r="S82" i="2"/>
  <c r="U81" i="2"/>
  <c r="S81" i="2"/>
  <c r="U80" i="2"/>
  <c r="S80" i="2"/>
  <c r="U79" i="2"/>
  <c r="S79" i="2"/>
  <c r="U78" i="2"/>
  <c r="J78" i="2" s="1"/>
  <c r="S78" i="2"/>
  <c r="F85" i="2"/>
  <c r="H85" i="2"/>
  <c r="M85" i="2" s="1"/>
  <c r="J85" i="2"/>
  <c r="L85" i="2"/>
  <c r="U77" i="2"/>
  <c r="S77" i="2"/>
  <c r="F84" i="2"/>
  <c r="H84" i="2"/>
  <c r="M84" i="2" s="1"/>
  <c r="J84" i="2"/>
  <c r="L84" i="2"/>
  <c r="U76" i="2"/>
  <c r="S76" i="2"/>
  <c r="F83" i="2"/>
  <c r="H83" i="2"/>
  <c r="J83" i="2"/>
  <c r="L83" i="2"/>
  <c r="U75" i="2"/>
  <c r="J77" i="2"/>
  <c r="S75" i="2"/>
  <c r="H77" i="2" s="1"/>
  <c r="U74" i="2"/>
  <c r="S74" i="2"/>
  <c r="H74" i="2" s="1"/>
  <c r="U73" i="2"/>
  <c r="J71" i="2" s="1"/>
  <c r="S73" i="2"/>
  <c r="H71" i="2" s="1"/>
  <c r="U72" i="2"/>
  <c r="J72" i="2" s="1"/>
  <c r="S72" i="2"/>
  <c r="H72" i="2" s="1"/>
  <c r="U71" i="2"/>
  <c r="S71" i="2"/>
  <c r="F82" i="2"/>
  <c r="H82" i="2"/>
  <c r="J82" i="2"/>
  <c r="L82" i="2"/>
  <c r="U70" i="2"/>
  <c r="J70" i="2" s="1"/>
  <c r="J81" i="2"/>
  <c r="S70" i="2"/>
  <c r="H81" i="2"/>
  <c r="U69" i="2"/>
  <c r="S69" i="2"/>
  <c r="H80" i="2" s="1"/>
  <c r="M80" i="2" s="1"/>
  <c r="F80" i="2"/>
  <c r="J80" i="2"/>
  <c r="L80" i="2"/>
  <c r="U68" i="2"/>
  <c r="S68" i="2"/>
  <c r="H76" i="2" s="1"/>
  <c r="F76" i="2"/>
  <c r="J76" i="2"/>
  <c r="U67" i="2"/>
  <c r="J67" i="2" s="1"/>
  <c r="S67" i="2"/>
  <c r="U66" i="2"/>
  <c r="J74" i="2" s="1"/>
  <c r="S66" i="2"/>
  <c r="U59" i="2"/>
  <c r="S59" i="2"/>
  <c r="U58" i="2"/>
  <c r="S58" i="2"/>
  <c r="F59" i="2"/>
  <c r="H59" i="2"/>
  <c r="J59" i="2"/>
  <c r="L59" i="2"/>
  <c r="U57" i="2"/>
  <c r="S57" i="2"/>
  <c r="U56" i="2"/>
  <c r="S56" i="2"/>
  <c r="F58" i="2"/>
  <c r="H58" i="2"/>
  <c r="J58" i="2"/>
  <c r="L58" i="2"/>
  <c r="U55" i="2"/>
  <c r="J57" i="2"/>
  <c r="S55" i="2"/>
  <c r="H57" i="2"/>
  <c r="U54" i="2"/>
  <c r="S54" i="2"/>
  <c r="U53" i="2"/>
  <c r="S53" i="2"/>
  <c r="F56" i="2"/>
  <c r="H56" i="2"/>
  <c r="J56" i="2"/>
  <c r="L56" i="2"/>
  <c r="U52" i="2"/>
  <c r="S52" i="2"/>
  <c r="U51" i="2"/>
  <c r="S51" i="2"/>
  <c r="U50" i="2"/>
  <c r="S50" i="2"/>
  <c r="U49" i="2"/>
  <c r="S49" i="2"/>
  <c r="U48" i="2"/>
  <c r="J48" i="2" s="1"/>
  <c r="S48" i="2"/>
  <c r="H48" i="2" s="1"/>
  <c r="F55" i="2"/>
  <c r="H55" i="2"/>
  <c r="J55" i="2"/>
  <c r="L55" i="2"/>
  <c r="U47" i="2"/>
  <c r="S47" i="2"/>
  <c r="H47" i="2" s="1"/>
  <c r="F54" i="2"/>
  <c r="H54" i="2"/>
  <c r="J54" i="2"/>
  <c r="L54" i="2"/>
  <c r="U46" i="2"/>
  <c r="J46" i="2" s="1"/>
  <c r="S46" i="2"/>
  <c r="F53" i="2"/>
  <c r="H53" i="2"/>
  <c r="J53" i="2"/>
  <c r="L53" i="2"/>
  <c r="U45" i="2"/>
  <c r="S45" i="2"/>
  <c r="U44" i="2"/>
  <c r="S44" i="2"/>
  <c r="U43" i="2"/>
  <c r="S43" i="2"/>
  <c r="H43" i="2" s="1"/>
  <c r="U42" i="2"/>
  <c r="S42" i="2"/>
  <c r="U41" i="2"/>
  <c r="J41" i="2" s="1"/>
  <c r="S41" i="2"/>
  <c r="F52" i="2"/>
  <c r="H52" i="2"/>
  <c r="M52" i="2" s="1"/>
  <c r="J52" i="2"/>
  <c r="L52" i="2"/>
  <c r="U40" i="2"/>
  <c r="S40" i="2"/>
  <c r="H51" i="2"/>
  <c r="M51" i="2" s="1"/>
  <c r="J51" i="2"/>
  <c r="U39" i="2"/>
  <c r="S39" i="2"/>
  <c r="F50" i="2"/>
  <c r="H50" i="2"/>
  <c r="J50" i="2"/>
  <c r="L50" i="2"/>
  <c r="U38" i="2"/>
  <c r="S38" i="2"/>
  <c r="H40" i="2" s="1"/>
  <c r="F40" i="2"/>
  <c r="J40" i="2"/>
  <c r="L40" i="2"/>
  <c r="U37" i="2"/>
  <c r="J37" i="2" s="1"/>
  <c r="J49" i="2"/>
  <c r="S37" i="2"/>
  <c r="H49" i="2"/>
  <c r="U36" i="2"/>
  <c r="J36" i="2" s="1"/>
  <c r="J45" i="2"/>
  <c r="H45" i="2"/>
  <c r="S36" i="2"/>
  <c r="S15" i="2"/>
  <c r="U15" i="2"/>
  <c r="S7" i="2"/>
  <c r="U7" i="2"/>
  <c r="S19" i="2"/>
  <c r="H17" i="2"/>
  <c r="U19" i="2"/>
  <c r="S8" i="2"/>
  <c r="H15" i="2" s="1"/>
  <c r="U8" i="2"/>
  <c r="S12" i="2"/>
  <c r="H7" i="2" s="1"/>
  <c r="U12" i="2"/>
  <c r="J7" i="2" s="1"/>
  <c r="S9" i="2"/>
  <c r="U9" i="2"/>
  <c r="F25" i="2"/>
  <c r="M25" i="2" s="1"/>
  <c r="S23" i="2"/>
  <c r="H25" i="2"/>
  <c r="J25" i="2"/>
  <c r="L25" i="2"/>
  <c r="U23" i="2"/>
  <c r="S10" i="2"/>
  <c r="H10" i="2" s="1"/>
  <c r="U10" i="2"/>
  <c r="J20" i="2"/>
  <c r="S11" i="2"/>
  <c r="U11" i="2"/>
  <c r="S13" i="2"/>
  <c r="H9" i="2" s="1"/>
  <c r="U13" i="2"/>
  <c r="J9" i="2"/>
  <c r="F27" i="2"/>
  <c r="S26" i="2"/>
  <c r="H27" i="2"/>
  <c r="J27" i="2"/>
  <c r="L27" i="2"/>
  <c r="S21" i="2"/>
  <c r="H8" i="2" s="1"/>
  <c r="U21" i="2"/>
  <c r="J8" i="2" s="1"/>
  <c r="S14" i="2"/>
  <c r="H11" i="2"/>
  <c r="U14" i="2"/>
  <c r="J11" i="2"/>
  <c r="S27" i="2"/>
  <c r="H28" i="2"/>
  <c r="S6" i="2"/>
  <c r="U6" i="2"/>
  <c r="L16" i="2"/>
  <c r="S16" i="2"/>
  <c r="H16" i="2" s="1"/>
  <c r="U16" i="2"/>
  <c r="S22" i="2"/>
  <c r="U22" i="2"/>
  <c r="J13" i="2"/>
  <c r="S17" i="2"/>
  <c r="U17" i="2"/>
  <c r="J17" i="2" s="1"/>
  <c r="S20" i="2"/>
  <c r="H14" i="2" s="1"/>
  <c r="U20" i="2"/>
  <c r="S18" i="2"/>
  <c r="U18" i="2"/>
  <c r="J15" i="2"/>
  <c r="F19" i="2"/>
  <c r="H19" i="2"/>
  <c r="M19" i="2" s="1"/>
  <c r="J19" i="2"/>
  <c r="L19" i="2"/>
  <c r="F20" i="2"/>
  <c r="H20" i="2"/>
  <c r="M20" i="2" s="1"/>
  <c r="S25" i="2"/>
  <c r="H26" i="2"/>
  <c r="F21" i="2"/>
  <c r="H21" i="2"/>
  <c r="J21" i="2"/>
  <c r="L21" i="2"/>
  <c r="S24" i="2"/>
  <c r="H12" i="2"/>
  <c r="U24" i="2"/>
  <c r="J12" i="2"/>
  <c r="F29" i="2"/>
  <c r="S28" i="2"/>
  <c r="H29" i="2"/>
  <c r="U28" i="2"/>
  <c r="J29" i="2"/>
  <c r="L29" i="2"/>
  <c r="U25" i="2"/>
  <c r="J26" i="2"/>
  <c r="S29" i="2"/>
  <c r="H18" i="2"/>
  <c r="U29" i="2"/>
  <c r="J18" i="2"/>
  <c r="U26" i="2"/>
  <c r="F22" i="2"/>
  <c r="M22" i="2" s="1"/>
  <c r="H22" i="2"/>
  <c r="J22" i="2"/>
  <c r="L22" i="2"/>
  <c r="U27" i="2"/>
  <c r="J28" i="2"/>
  <c r="F23" i="2"/>
  <c r="H23" i="2"/>
  <c r="J23" i="2"/>
  <c r="L23" i="2"/>
  <c r="F24" i="2"/>
  <c r="H24" i="2"/>
  <c r="J24" i="2"/>
  <c r="M24" i="2" s="1"/>
  <c r="L24" i="2"/>
  <c r="F20" i="1"/>
  <c r="F21" i="1"/>
  <c r="F22" i="1"/>
  <c r="U144" i="1"/>
  <c r="S144" i="1"/>
  <c r="U143" i="1"/>
  <c r="S143" i="1"/>
  <c r="F144" i="1"/>
  <c r="H144" i="1"/>
  <c r="J144" i="1"/>
  <c r="L144" i="1"/>
  <c r="U142" i="1"/>
  <c r="S142" i="1"/>
  <c r="U141" i="1"/>
  <c r="S141" i="1"/>
  <c r="F143" i="1"/>
  <c r="H143" i="1"/>
  <c r="J143" i="1"/>
  <c r="L143" i="1"/>
  <c r="U140" i="1"/>
  <c r="J142" i="1"/>
  <c r="S140" i="1"/>
  <c r="H142" i="1"/>
  <c r="M142" i="1" s="1"/>
  <c r="U139" i="1"/>
  <c r="S139" i="1"/>
  <c r="U138" i="1"/>
  <c r="S138" i="1"/>
  <c r="F141" i="1"/>
  <c r="H141" i="1"/>
  <c r="J141" i="1"/>
  <c r="L141" i="1"/>
  <c r="U137" i="1"/>
  <c r="S137" i="1"/>
  <c r="U136" i="1"/>
  <c r="S136" i="1"/>
  <c r="U135" i="1"/>
  <c r="S135" i="1"/>
  <c r="U134" i="1"/>
  <c r="S134" i="1"/>
  <c r="F121" i="1"/>
  <c r="U133" i="1"/>
  <c r="S133" i="1"/>
  <c r="F140" i="1"/>
  <c r="H140" i="1"/>
  <c r="J140" i="1"/>
  <c r="L140" i="1"/>
  <c r="U132" i="1"/>
  <c r="J133" i="1" s="1"/>
  <c r="S132" i="1"/>
  <c r="F139" i="1"/>
  <c r="H139" i="1"/>
  <c r="J139" i="1"/>
  <c r="L139" i="1"/>
  <c r="U131" i="1"/>
  <c r="J134" i="1" s="1"/>
  <c r="S131" i="1"/>
  <c r="F138" i="1"/>
  <c r="H138" i="1"/>
  <c r="J138" i="1"/>
  <c r="L138" i="1"/>
  <c r="U130" i="1"/>
  <c r="S130" i="1"/>
  <c r="H132" i="1" s="1"/>
  <c r="F132" i="1"/>
  <c r="J132" i="1"/>
  <c r="U129" i="1"/>
  <c r="S129" i="1"/>
  <c r="U128" i="1"/>
  <c r="S128" i="1"/>
  <c r="U127" i="1"/>
  <c r="J129" i="1"/>
  <c r="S127" i="1"/>
  <c r="H129" i="1" s="1"/>
  <c r="U126" i="1"/>
  <c r="S126" i="1"/>
  <c r="F137" i="1"/>
  <c r="H137" i="1"/>
  <c r="J137" i="1"/>
  <c r="L137" i="1"/>
  <c r="U125" i="1"/>
  <c r="J136" i="1"/>
  <c r="S125" i="1"/>
  <c r="H136" i="1"/>
  <c r="U124" i="1"/>
  <c r="S124" i="1"/>
  <c r="F135" i="1"/>
  <c r="H135" i="1"/>
  <c r="J135" i="1"/>
  <c r="L135" i="1"/>
  <c r="U123" i="1"/>
  <c r="J130" i="1" s="1"/>
  <c r="S123" i="1"/>
  <c r="H130" i="1"/>
  <c r="L130" i="1"/>
  <c r="U122" i="1"/>
  <c r="J122" i="1" s="1"/>
  <c r="J123" i="1"/>
  <c r="S122" i="1"/>
  <c r="H123" i="1"/>
  <c r="U121" i="1"/>
  <c r="J121" i="1" s="1"/>
  <c r="J127" i="1"/>
  <c r="S121" i="1"/>
  <c r="H121" i="1" s="1"/>
  <c r="H127" i="1"/>
  <c r="U115" i="1"/>
  <c r="S115" i="1"/>
  <c r="U114" i="1"/>
  <c r="S114" i="1"/>
  <c r="F115" i="1"/>
  <c r="H115" i="1"/>
  <c r="J115" i="1"/>
  <c r="L115" i="1"/>
  <c r="U113" i="1"/>
  <c r="S113" i="1"/>
  <c r="U112" i="1"/>
  <c r="S112" i="1"/>
  <c r="H114" i="1" s="1"/>
  <c r="F114" i="1"/>
  <c r="J114" i="1"/>
  <c r="L114" i="1"/>
  <c r="U111" i="1"/>
  <c r="S111" i="1"/>
  <c r="H113" i="1"/>
  <c r="M113" i="1" s="1"/>
  <c r="J113" i="1"/>
  <c r="U110" i="1"/>
  <c r="S110" i="1"/>
  <c r="U109" i="1"/>
  <c r="S109" i="1"/>
  <c r="F112" i="1"/>
  <c r="H112" i="1"/>
  <c r="J112" i="1"/>
  <c r="L112" i="1"/>
  <c r="U108" i="1"/>
  <c r="S108" i="1"/>
  <c r="U107" i="1"/>
  <c r="S107" i="1"/>
  <c r="L98" i="1"/>
  <c r="U106" i="1"/>
  <c r="S106" i="1"/>
  <c r="U105" i="1"/>
  <c r="S105" i="1"/>
  <c r="U104" i="1"/>
  <c r="S104" i="1"/>
  <c r="F111" i="1"/>
  <c r="H111" i="1"/>
  <c r="J111" i="1"/>
  <c r="L111" i="1"/>
  <c r="U103" i="1"/>
  <c r="S103" i="1"/>
  <c r="F110" i="1"/>
  <c r="M110" i="1" s="1"/>
  <c r="H110" i="1"/>
  <c r="J110" i="1"/>
  <c r="L110" i="1"/>
  <c r="U102" i="1"/>
  <c r="J102" i="1" s="1"/>
  <c r="S102" i="1"/>
  <c r="F109" i="1"/>
  <c r="H109" i="1"/>
  <c r="J109" i="1"/>
  <c r="M109" i="1" s="1"/>
  <c r="L109" i="1"/>
  <c r="U101" i="1"/>
  <c r="S101" i="1"/>
  <c r="H102" i="1"/>
  <c r="U100" i="1"/>
  <c r="J100" i="1"/>
  <c r="S100" i="1"/>
  <c r="H100" i="1" s="1"/>
  <c r="U99" i="1"/>
  <c r="S99" i="1"/>
  <c r="H99" i="1" s="1"/>
  <c r="U98" i="1"/>
  <c r="S98" i="1"/>
  <c r="H98" i="1" s="1"/>
  <c r="U97" i="1"/>
  <c r="J97" i="1" s="1"/>
  <c r="S97" i="1"/>
  <c r="H97" i="1" s="1"/>
  <c r="F108" i="1"/>
  <c r="H108" i="1"/>
  <c r="J108" i="1"/>
  <c r="L108" i="1"/>
  <c r="U96" i="1"/>
  <c r="S96" i="1"/>
  <c r="H107" i="1"/>
  <c r="F107" i="1"/>
  <c r="J107" i="1"/>
  <c r="U95" i="1"/>
  <c r="S95" i="1"/>
  <c r="H95" i="1" s="1"/>
  <c r="F106" i="1"/>
  <c r="H106" i="1"/>
  <c r="J106" i="1"/>
  <c r="L106" i="1"/>
  <c r="U94" i="1"/>
  <c r="J94" i="1" s="1"/>
  <c r="S94" i="1"/>
  <c r="H101" i="1" s="1"/>
  <c r="F101" i="1"/>
  <c r="J101" i="1"/>
  <c r="U93" i="1"/>
  <c r="J93" i="1" s="1"/>
  <c r="J104" i="1"/>
  <c r="S93" i="1"/>
  <c r="H104" i="1" s="1"/>
  <c r="F104" i="1"/>
  <c r="U92" i="1"/>
  <c r="J96" i="1" s="1"/>
  <c r="S92" i="1"/>
  <c r="H96" i="1" s="1"/>
  <c r="U86" i="1"/>
  <c r="S86" i="1"/>
  <c r="U85" i="1"/>
  <c r="S85" i="1"/>
  <c r="F86" i="1"/>
  <c r="H86" i="1"/>
  <c r="J86" i="1"/>
  <c r="L86" i="1"/>
  <c r="U84" i="1"/>
  <c r="S84" i="1"/>
  <c r="U83" i="1"/>
  <c r="S83" i="1"/>
  <c r="F85" i="1"/>
  <c r="H85" i="1"/>
  <c r="J85" i="1"/>
  <c r="L85" i="1"/>
  <c r="U82" i="1"/>
  <c r="S82" i="1"/>
  <c r="U81" i="1"/>
  <c r="S81" i="1"/>
  <c r="U80" i="1"/>
  <c r="S80" i="1"/>
  <c r="F84" i="1"/>
  <c r="H84" i="1"/>
  <c r="J84" i="1"/>
  <c r="L84" i="1"/>
  <c r="U79" i="1"/>
  <c r="S79" i="1"/>
  <c r="U78" i="1"/>
  <c r="S78" i="1"/>
  <c r="U77" i="1"/>
  <c r="J77" i="1" s="1"/>
  <c r="S77" i="1"/>
  <c r="H77" i="1" s="1"/>
  <c r="U76" i="1"/>
  <c r="S76" i="1"/>
  <c r="U75" i="1"/>
  <c r="J75" i="1" s="1"/>
  <c r="S75" i="1"/>
  <c r="F83" i="1"/>
  <c r="H83" i="1"/>
  <c r="J83" i="1"/>
  <c r="L83" i="1"/>
  <c r="U74" i="1"/>
  <c r="J74" i="1" s="1"/>
  <c r="S74" i="1"/>
  <c r="F82" i="1"/>
  <c r="H82" i="1"/>
  <c r="J82" i="1"/>
  <c r="L82" i="1"/>
  <c r="U73" i="1"/>
  <c r="S73" i="1"/>
  <c r="F81" i="1"/>
  <c r="H81" i="1"/>
  <c r="J81" i="1"/>
  <c r="M81" i="1" s="1"/>
  <c r="L81" i="1"/>
  <c r="U72" i="1"/>
  <c r="S72" i="1"/>
  <c r="U71" i="1"/>
  <c r="S71" i="1"/>
  <c r="U70" i="1"/>
  <c r="J70" i="1" s="1"/>
  <c r="J76" i="1"/>
  <c r="S70" i="1"/>
  <c r="H76" i="1"/>
  <c r="U69" i="1"/>
  <c r="J69" i="1" s="1"/>
  <c r="S69" i="1"/>
  <c r="U68" i="1"/>
  <c r="J68" i="1" s="1"/>
  <c r="S68" i="1"/>
  <c r="H68" i="1" s="1"/>
  <c r="F80" i="1"/>
  <c r="H80" i="1"/>
  <c r="J80" i="1"/>
  <c r="L80" i="1"/>
  <c r="U67" i="1"/>
  <c r="J79" i="1"/>
  <c r="S67" i="1"/>
  <c r="H79" i="1"/>
  <c r="U66" i="1"/>
  <c r="S66" i="1"/>
  <c r="H66" i="1" s="1"/>
  <c r="F78" i="1"/>
  <c r="H78" i="1"/>
  <c r="J78" i="1"/>
  <c r="L78" i="1"/>
  <c r="U65" i="1"/>
  <c r="J73" i="1" s="1"/>
  <c r="S65" i="1"/>
  <c r="H73" i="1"/>
  <c r="U64" i="1"/>
  <c r="J67" i="1" s="1"/>
  <c r="S64" i="1"/>
  <c r="H67" i="1" s="1"/>
  <c r="U63" i="1"/>
  <c r="J71" i="1" s="1"/>
  <c r="S63" i="1"/>
  <c r="H71" i="1"/>
  <c r="U57" i="1"/>
  <c r="S57" i="1"/>
  <c r="U56" i="1"/>
  <c r="S56" i="1"/>
  <c r="F57" i="1"/>
  <c r="H57" i="1"/>
  <c r="J57" i="1"/>
  <c r="L57" i="1"/>
  <c r="M57" i="1" s="1"/>
  <c r="U55" i="1"/>
  <c r="S55" i="1"/>
  <c r="U54" i="1"/>
  <c r="S54" i="1"/>
  <c r="F56" i="1"/>
  <c r="H56" i="1"/>
  <c r="J56" i="1"/>
  <c r="L56" i="1"/>
  <c r="U53" i="1"/>
  <c r="J55" i="1"/>
  <c r="S53" i="1"/>
  <c r="H55" i="1"/>
  <c r="U52" i="1"/>
  <c r="S52" i="1"/>
  <c r="U51" i="1"/>
  <c r="S51" i="1"/>
  <c r="F54" i="1"/>
  <c r="H54" i="1"/>
  <c r="J54" i="1"/>
  <c r="L54" i="1"/>
  <c r="U50" i="1"/>
  <c r="S50" i="1"/>
  <c r="U49" i="1"/>
  <c r="S49" i="1"/>
  <c r="U48" i="1"/>
  <c r="S48" i="1"/>
  <c r="U47" i="1"/>
  <c r="S47" i="1"/>
  <c r="U46" i="1"/>
  <c r="S46" i="1"/>
  <c r="F53" i="1"/>
  <c r="H53" i="1"/>
  <c r="J53" i="1"/>
  <c r="L53" i="1"/>
  <c r="U45" i="1"/>
  <c r="J45" i="1" s="1"/>
  <c r="S45" i="1"/>
  <c r="H45" i="1" s="1"/>
  <c r="F52" i="1"/>
  <c r="H52" i="1"/>
  <c r="J52" i="1"/>
  <c r="L52" i="1"/>
  <c r="U44" i="1"/>
  <c r="S44" i="1"/>
  <c r="H44" i="1" s="1"/>
  <c r="F51" i="1"/>
  <c r="H51" i="1"/>
  <c r="J51" i="1"/>
  <c r="L51" i="1"/>
  <c r="U43" i="1"/>
  <c r="S43" i="1"/>
  <c r="U42" i="1"/>
  <c r="J42" i="1" s="1"/>
  <c r="S42" i="1"/>
  <c r="H41" i="1" s="1"/>
  <c r="U41" i="1"/>
  <c r="J41" i="1" s="1"/>
  <c r="S41" i="1"/>
  <c r="U40" i="1"/>
  <c r="S40" i="1"/>
  <c r="U39" i="1"/>
  <c r="J39" i="1" s="1"/>
  <c r="S39" i="1"/>
  <c r="H39" i="1" s="1"/>
  <c r="F50" i="1"/>
  <c r="H50" i="1"/>
  <c r="J50" i="1"/>
  <c r="L50" i="1"/>
  <c r="U38" i="1"/>
  <c r="J38" i="1" s="1"/>
  <c r="J49" i="1"/>
  <c r="S38" i="1"/>
  <c r="H49" i="1"/>
  <c r="U37" i="1"/>
  <c r="S37" i="1"/>
  <c r="F48" i="1"/>
  <c r="H48" i="1"/>
  <c r="J48" i="1"/>
  <c r="L48" i="1"/>
  <c r="U36" i="1"/>
  <c r="J36" i="1" s="1"/>
  <c r="S36" i="1"/>
  <c r="H38" i="1" s="1"/>
  <c r="U35" i="1"/>
  <c r="J40" i="1" s="1"/>
  <c r="F40" i="1"/>
  <c r="S35" i="1"/>
  <c r="H40" i="1" s="1"/>
  <c r="U34" i="1"/>
  <c r="J43" i="1" s="1"/>
  <c r="S34" i="1"/>
  <c r="H43" i="1"/>
  <c r="L20" i="1"/>
  <c r="L22" i="1"/>
  <c r="L23" i="1"/>
  <c r="L24" i="1"/>
  <c r="L25" i="1"/>
  <c r="L27" i="1"/>
  <c r="L28" i="1"/>
  <c r="J14" i="1"/>
  <c r="H20" i="1"/>
  <c r="J20" i="1"/>
  <c r="H21" i="1"/>
  <c r="H22" i="1"/>
  <c r="J22" i="1"/>
  <c r="H10" i="1"/>
  <c r="J10" i="1"/>
  <c r="F23" i="1"/>
  <c r="H23" i="1"/>
  <c r="J23" i="1"/>
  <c r="F24" i="1"/>
  <c r="H24" i="1"/>
  <c r="J24" i="1"/>
  <c r="F25" i="1"/>
  <c r="H25" i="1"/>
  <c r="J25" i="1"/>
  <c r="H7" i="1"/>
  <c r="J18" i="1"/>
  <c r="F27" i="1"/>
  <c r="H27" i="1"/>
  <c r="J27" i="1"/>
  <c r="F28" i="1"/>
  <c r="H28" i="1"/>
  <c r="J28" i="1"/>
  <c r="H19" i="1"/>
  <c r="M27" i="2"/>
  <c r="M29" i="2"/>
  <c r="M147" i="2"/>
  <c r="M58" i="2"/>
  <c r="M78" i="1"/>
  <c r="M149" i="2"/>
  <c r="M83" i="2"/>
  <c r="M59" i="2"/>
  <c r="M54" i="2"/>
  <c r="M140" i="2"/>
  <c r="M57" i="2"/>
  <c r="M139" i="1"/>
  <c r="M84" i="1"/>
  <c r="M80" i="1"/>
  <c r="M50" i="1"/>
  <c r="M49" i="1"/>
  <c r="M20" i="1"/>
  <c r="M23" i="1"/>
  <c r="M21" i="1"/>
  <c r="M143" i="2"/>
  <c r="M142" i="2"/>
  <c r="M115" i="2"/>
  <c r="M86" i="2"/>
  <c r="M81" i="2"/>
  <c r="M82" i="2"/>
  <c r="M88" i="2"/>
  <c r="M56" i="2"/>
  <c r="M50" i="2"/>
  <c r="M53" i="2"/>
  <c r="M55" i="2"/>
  <c r="M49" i="2"/>
  <c r="M23" i="2"/>
  <c r="M26" i="2"/>
  <c r="J14" i="2" l="1"/>
  <c r="L11" i="2"/>
  <c r="M11" i="2" s="1"/>
  <c r="F6" i="2"/>
  <c r="M21" i="2"/>
  <c r="L17" i="2"/>
  <c r="L9" i="2"/>
  <c r="F28" i="2"/>
  <c r="F12" i="2"/>
  <c r="F9" i="2"/>
  <c r="M9" i="2" s="1"/>
  <c r="L132" i="1"/>
  <c r="M132" i="1" s="1"/>
  <c r="L133" i="1"/>
  <c r="H122" i="1"/>
  <c r="M122" i="1" s="1"/>
  <c r="H126" i="1"/>
  <c r="M141" i="1"/>
  <c r="M143" i="1"/>
  <c r="L131" i="1"/>
  <c r="M131" i="1" s="1"/>
  <c r="H133" i="1"/>
  <c r="J131" i="1"/>
  <c r="J126" i="1"/>
  <c r="H125" i="1"/>
  <c r="M125" i="1" s="1"/>
  <c r="H128" i="1"/>
  <c r="H124" i="1"/>
  <c r="F130" i="1"/>
  <c r="M130" i="1" s="1"/>
  <c r="J125" i="1"/>
  <c r="H131" i="1"/>
  <c r="J128" i="1"/>
  <c r="J124" i="1"/>
  <c r="M137" i="1"/>
  <c r="M140" i="1"/>
  <c r="L121" i="1"/>
  <c r="M121" i="1" s="1"/>
  <c r="L129" i="1"/>
  <c r="F126" i="1"/>
  <c r="M138" i="1"/>
  <c r="H134" i="1"/>
  <c r="F133" i="1"/>
  <c r="M133" i="1" s="1"/>
  <c r="F124" i="1"/>
  <c r="M124" i="1" s="1"/>
  <c r="F134" i="1"/>
  <c r="F122" i="1"/>
  <c r="M136" i="1"/>
  <c r="L124" i="1"/>
  <c r="L126" i="1"/>
  <c r="L123" i="1"/>
  <c r="M123" i="1" s="1"/>
  <c r="F127" i="1"/>
  <c r="M135" i="1"/>
  <c r="J98" i="1"/>
  <c r="F98" i="1"/>
  <c r="M98" i="1" s="1"/>
  <c r="H105" i="1"/>
  <c r="M105" i="1" s="1"/>
  <c r="M112" i="1"/>
  <c r="H103" i="1"/>
  <c r="L105" i="1"/>
  <c r="H93" i="1"/>
  <c r="H92" i="1"/>
  <c r="M92" i="1" s="1"/>
  <c r="J105" i="1"/>
  <c r="J103" i="1"/>
  <c r="M103" i="1" s="1"/>
  <c r="M108" i="1"/>
  <c r="H94" i="1"/>
  <c r="M94" i="1" s="1"/>
  <c r="J92" i="1"/>
  <c r="J95" i="1"/>
  <c r="M95" i="1" s="1"/>
  <c r="J99" i="1"/>
  <c r="L101" i="1"/>
  <c r="F96" i="1"/>
  <c r="M79" i="1"/>
  <c r="J65" i="1"/>
  <c r="H69" i="1"/>
  <c r="L72" i="1"/>
  <c r="F70" i="1"/>
  <c r="F64" i="1"/>
  <c r="M82" i="1"/>
  <c r="H72" i="1"/>
  <c r="F63" i="1"/>
  <c r="M63" i="1" s="1"/>
  <c r="F74" i="1"/>
  <c r="F73" i="1"/>
  <c r="H64" i="1"/>
  <c r="M64" i="1" s="1"/>
  <c r="J66" i="1"/>
  <c r="M66" i="1" s="1"/>
  <c r="H70" i="1"/>
  <c r="H63" i="1"/>
  <c r="M85" i="1"/>
  <c r="M86" i="1"/>
  <c r="J72" i="1"/>
  <c r="L64" i="1"/>
  <c r="J64" i="1"/>
  <c r="H65" i="1"/>
  <c r="H74" i="1"/>
  <c r="H75" i="1"/>
  <c r="J63" i="1"/>
  <c r="F72" i="1"/>
  <c r="L35" i="1"/>
  <c r="L41" i="1"/>
  <c r="M48" i="1"/>
  <c r="H35" i="1"/>
  <c r="M52" i="1"/>
  <c r="J46" i="1"/>
  <c r="M56" i="1"/>
  <c r="H47" i="1"/>
  <c r="M47" i="1" s="1"/>
  <c r="H42" i="1"/>
  <c r="F44" i="1"/>
  <c r="F38" i="1"/>
  <c r="J44" i="1"/>
  <c r="J47" i="1"/>
  <c r="F39" i="1"/>
  <c r="H34" i="1"/>
  <c r="J35" i="1"/>
  <c r="M35" i="1" s="1"/>
  <c r="H37" i="1"/>
  <c r="M37" i="1" s="1"/>
  <c r="L34" i="1"/>
  <c r="L40" i="1"/>
  <c r="M40" i="1" s="1"/>
  <c r="M55" i="1"/>
  <c r="F37" i="1"/>
  <c r="F34" i="1"/>
  <c r="J34" i="1"/>
  <c r="J37" i="1"/>
  <c r="M53" i="1"/>
  <c r="H36" i="1"/>
  <c r="H46" i="1"/>
  <c r="F45" i="1"/>
  <c r="F41" i="1"/>
  <c r="L10" i="1"/>
  <c r="L12" i="1"/>
  <c r="H5" i="1"/>
  <c r="H13" i="1"/>
  <c r="L7" i="1"/>
  <c r="L5" i="1"/>
  <c r="L13" i="1"/>
  <c r="M28" i="1"/>
  <c r="M25" i="1"/>
  <c r="J11" i="1"/>
  <c r="F11" i="1"/>
  <c r="M27" i="1"/>
  <c r="M24" i="1"/>
  <c r="H11" i="1"/>
  <c r="F13" i="1"/>
  <c r="M22" i="1"/>
  <c r="J13" i="1"/>
  <c r="F14" i="1"/>
  <c r="F10" i="1"/>
  <c r="F135" i="2"/>
  <c r="F134" i="2"/>
  <c r="L131" i="2"/>
  <c r="L130" i="2"/>
  <c r="L126" i="2"/>
  <c r="L127" i="2"/>
  <c r="M127" i="2" s="1"/>
  <c r="L135" i="2"/>
  <c r="F128" i="2"/>
  <c r="H132" i="2"/>
  <c r="L138" i="2"/>
  <c r="J126" i="2"/>
  <c r="H130" i="2"/>
  <c r="H131" i="2"/>
  <c r="H128" i="2"/>
  <c r="M128" i="2" s="1"/>
  <c r="J131" i="2"/>
  <c r="M131" i="2" s="1"/>
  <c r="J128" i="2"/>
  <c r="H134" i="2"/>
  <c r="H138" i="2"/>
  <c r="M138" i="2" s="1"/>
  <c r="L129" i="2"/>
  <c r="M129" i="2" s="1"/>
  <c r="F138" i="2"/>
  <c r="F132" i="2"/>
  <c r="F136" i="2"/>
  <c r="M136" i="2" s="1"/>
  <c r="F126" i="2"/>
  <c r="M126" i="2" s="1"/>
  <c r="L103" i="2"/>
  <c r="L110" i="2"/>
  <c r="F96" i="2"/>
  <c r="H97" i="2"/>
  <c r="H105" i="2"/>
  <c r="F108" i="2"/>
  <c r="M108" i="2" s="1"/>
  <c r="L108" i="2"/>
  <c r="H102" i="2"/>
  <c r="M102" i="2" s="1"/>
  <c r="J98" i="2"/>
  <c r="J97" i="2"/>
  <c r="J110" i="2"/>
  <c r="J100" i="2"/>
  <c r="M100" i="2" s="1"/>
  <c r="M118" i="2"/>
  <c r="J107" i="2"/>
  <c r="J105" i="2"/>
  <c r="F105" i="2"/>
  <c r="F100" i="2"/>
  <c r="F99" i="2"/>
  <c r="L100" i="2"/>
  <c r="J99" i="2"/>
  <c r="M99" i="2" s="1"/>
  <c r="J103" i="2"/>
  <c r="J108" i="2"/>
  <c r="L101" i="2"/>
  <c r="L99" i="2"/>
  <c r="F103" i="2"/>
  <c r="L98" i="2"/>
  <c r="H109" i="2"/>
  <c r="H96" i="2"/>
  <c r="M96" i="2" s="1"/>
  <c r="J102" i="2"/>
  <c r="H103" i="2"/>
  <c r="H110" i="2"/>
  <c r="F107" i="2"/>
  <c r="M107" i="2" s="1"/>
  <c r="F101" i="2"/>
  <c r="F97" i="2"/>
  <c r="H66" i="2"/>
  <c r="H68" i="2"/>
  <c r="M68" i="2" s="1"/>
  <c r="H69" i="2"/>
  <c r="H75" i="2"/>
  <c r="F74" i="2"/>
  <c r="J66" i="2"/>
  <c r="J69" i="2"/>
  <c r="H73" i="2"/>
  <c r="J75" i="2"/>
  <c r="L77" i="2"/>
  <c r="L71" i="2"/>
  <c r="M71" i="2" s="1"/>
  <c r="L66" i="2"/>
  <c r="F77" i="2"/>
  <c r="F66" i="2"/>
  <c r="M66" i="2" s="1"/>
  <c r="H67" i="2"/>
  <c r="J68" i="2"/>
  <c r="H78" i="2"/>
  <c r="M78" i="2" s="1"/>
  <c r="J73" i="2"/>
  <c r="M73" i="2" s="1"/>
  <c r="H79" i="2"/>
  <c r="H70" i="2"/>
  <c r="J79" i="2"/>
  <c r="M79" i="2" s="1"/>
  <c r="L76" i="2"/>
  <c r="F69" i="2"/>
  <c r="L41" i="2"/>
  <c r="H37" i="2"/>
  <c r="J38" i="2"/>
  <c r="M38" i="2" s="1"/>
  <c r="H42" i="2"/>
  <c r="H44" i="2"/>
  <c r="M44" i="2" s="1"/>
  <c r="L39" i="2"/>
  <c r="F48" i="2"/>
  <c r="M48" i="2" s="1"/>
  <c r="F41" i="2"/>
  <c r="F47" i="2"/>
  <c r="F46" i="2"/>
  <c r="M46" i="2" s="1"/>
  <c r="F36" i="2"/>
  <c r="M36" i="2" s="1"/>
  <c r="H36" i="2"/>
  <c r="J42" i="2"/>
  <c r="H41" i="2"/>
  <c r="J44" i="2"/>
  <c r="J43" i="2"/>
  <c r="H39" i="2"/>
  <c r="J47" i="2"/>
  <c r="L36" i="2"/>
  <c r="L37" i="2"/>
  <c r="F39" i="2"/>
  <c r="M39" i="2" s="1"/>
  <c r="F43" i="2"/>
  <c r="F37" i="2"/>
  <c r="M37" i="2" s="1"/>
  <c r="H38" i="2"/>
  <c r="H46" i="2"/>
  <c r="J39" i="2"/>
  <c r="L15" i="2"/>
  <c r="F13" i="2"/>
  <c r="M13" i="2" s="1"/>
  <c r="L10" i="2"/>
  <c r="L6" i="2"/>
  <c r="J6" i="2"/>
  <c r="F14" i="2"/>
  <c r="M14" i="2" s="1"/>
  <c r="F10" i="2"/>
  <c r="J10" i="2"/>
  <c r="H6" i="2"/>
  <c r="H13" i="2"/>
  <c r="F18" i="2"/>
  <c r="M18" i="2" s="1"/>
  <c r="L7" i="2"/>
  <c r="M7" i="2" s="1"/>
  <c r="F8" i="2"/>
  <c r="M8" i="2" s="1"/>
  <c r="J16" i="2"/>
  <c r="M51" i="1"/>
  <c r="M134" i="2"/>
  <c r="M128" i="1"/>
  <c r="M126" i="1"/>
  <c r="M134" i="1"/>
  <c r="M129" i="1"/>
  <c r="M127" i="1"/>
  <c r="M41" i="2"/>
  <c r="M47" i="2"/>
  <c r="M43" i="2"/>
  <c r="M42" i="2"/>
  <c r="M40" i="2"/>
  <c r="M45" i="2"/>
  <c r="M107" i="1"/>
  <c r="M104" i="2"/>
  <c r="M16" i="1"/>
  <c r="M105" i="2"/>
  <c r="M101" i="2"/>
  <c r="M110" i="2"/>
  <c r="M103" i="2"/>
  <c r="M97" i="2"/>
  <c r="M98" i="2"/>
  <c r="M109" i="2"/>
  <c r="M106" i="2"/>
  <c r="M77" i="1"/>
  <c r="M74" i="1"/>
  <c r="M68" i="1"/>
  <c r="M65" i="1"/>
  <c r="M76" i="1"/>
  <c r="M73" i="1"/>
  <c r="M67" i="1"/>
  <c r="M28" i="2"/>
  <c r="M12" i="2"/>
  <c r="M17" i="2"/>
  <c r="M6" i="2"/>
  <c r="M15" i="2"/>
  <c r="M10" i="2"/>
  <c r="M16" i="2"/>
  <c r="M137" i="2"/>
  <c r="M132" i="2"/>
  <c r="M135" i="2"/>
  <c r="M130" i="2"/>
  <c r="M133" i="2"/>
  <c r="M36" i="1"/>
  <c r="M39" i="1"/>
  <c r="M41" i="1"/>
  <c r="M38" i="1"/>
  <c r="M72" i="2"/>
  <c r="M75" i="2"/>
  <c r="M70" i="2"/>
  <c r="M69" i="2"/>
  <c r="M77" i="2"/>
  <c r="M67" i="2"/>
  <c r="M76" i="2"/>
  <c r="M74" i="2"/>
  <c r="M102" i="1"/>
  <c r="M93" i="1"/>
  <c r="M104" i="1"/>
  <c r="M101" i="1"/>
  <c r="M96" i="1"/>
  <c r="M83" i="1"/>
  <c r="M106" i="1"/>
  <c r="M115" i="1"/>
  <c r="M46" i="1"/>
  <c r="M54" i="1"/>
  <c r="M144" i="1"/>
  <c r="M26" i="1"/>
  <c r="M43" i="1"/>
  <c r="M45" i="1"/>
  <c r="M71" i="1"/>
  <c r="M75" i="1"/>
  <c r="M114" i="1"/>
  <c r="M11" i="1"/>
  <c r="M44" i="1"/>
  <c r="M72" i="1"/>
  <c r="M97" i="1"/>
  <c r="M111" i="1"/>
  <c r="M42" i="1"/>
  <c r="M34" i="1"/>
  <c r="M99" i="1"/>
  <c r="M100" i="1"/>
  <c r="M19" i="1"/>
  <c r="M70" i="1"/>
  <c r="M69" i="1"/>
  <c r="M17" i="1"/>
  <c r="M15" i="1"/>
  <c r="M18" i="1"/>
  <c r="M12" i="1"/>
  <c r="M7" i="1"/>
  <c r="M8" i="1"/>
  <c r="M9" i="1"/>
  <c r="M5" i="1"/>
  <c r="M10" i="1"/>
  <c r="M6" i="1"/>
  <c r="M13" i="1"/>
  <c r="M14" i="1"/>
</calcChain>
</file>

<file path=xl/sharedStrings.xml><?xml version="1.0" encoding="utf-8"?>
<sst xmlns="http://schemas.openxmlformats.org/spreadsheetml/2006/main" count="565" uniqueCount="194">
  <si>
    <t>Atletická všestrannost  Strakonice 23. 6. 2016</t>
  </si>
  <si>
    <t>1.ročník     Dívky</t>
  </si>
  <si>
    <t>Nulové hodnoty</t>
  </si>
  <si>
    <t>Příjmení a jméno</t>
  </si>
  <si>
    <t>Škola</t>
  </si>
  <si>
    <t>50m</t>
  </si>
  <si>
    <t>Body</t>
  </si>
  <si>
    <t>Dálka</t>
  </si>
  <si>
    <t>Míček</t>
  </si>
  <si>
    <t>300m</t>
  </si>
  <si>
    <t>Celkem</t>
  </si>
  <si>
    <t>Aleš.Vodňany</t>
  </si>
  <si>
    <t>Bav. Vodňany</t>
  </si>
  <si>
    <t>Bavorov</t>
  </si>
  <si>
    <t>Bělčice</t>
  </si>
  <si>
    <t>Cehnice</t>
  </si>
  <si>
    <t>Čestice</t>
  </si>
  <si>
    <t>DUK Strakonice</t>
  </si>
  <si>
    <t>FLČ Strakonice</t>
  </si>
  <si>
    <t>JAK  Blatná</t>
  </si>
  <si>
    <t>Katovice</t>
  </si>
  <si>
    <t>Lnáře</t>
  </si>
  <si>
    <t>Malenice</t>
  </si>
  <si>
    <t>Novosedly</t>
  </si>
  <si>
    <t>POD Strakonice</t>
  </si>
  <si>
    <t>POV Strakonice</t>
  </si>
  <si>
    <t>Radomyšl</t>
  </si>
  <si>
    <t>Sedlice</t>
  </si>
  <si>
    <t>Stř.Hoštice</t>
  </si>
  <si>
    <t>Štěkeň</t>
  </si>
  <si>
    <t>TGM Blatná</t>
  </si>
  <si>
    <t>V  N  Strakonice</t>
  </si>
  <si>
    <t>Volenice</t>
  </si>
  <si>
    <t>Volyně</t>
  </si>
  <si>
    <t>Záboří</t>
  </si>
  <si>
    <t>2.ročník     Dívky</t>
  </si>
  <si>
    <t>3.ročník     Dívky</t>
  </si>
  <si>
    <t>4.ročník     Dívky</t>
  </si>
  <si>
    <t>5.ročník     Dívky</t>
  </si>
  <si>
    <t>1.ročník     Hoši</t>
  </si>
  <si>
    <t>2.ročník     Hoši</t>
  </si>
  <si>
    <t>3.ročník     Hoši</t>
  </si>
  <si>
    <t>4.ročník     Hoši</t>
  </si>
  <si>
    <t>5.ročník     Hoši</t>
  </si>
  <si>
    <t>Pořadí škol podle počtu získaných bodů ze všech kategorií</t>
  </si>
  <si>
    <t>1.ročník</t>
  </si>
  <si>
    <t>2.ročník</t>
  </si>
  <si>
    <t>3.ročník</t>
  </si>
  <si>
    <t>4.ročník</t>
  </si>
  <si>
    <t>5.ročník</t>
  </si>
  <si>
    <t>1.-5.roč.</t>
  </si>
  <si>
    <t>Hoši</t>
  </si>
  <si>
    <t>Dívky</t>
  </si>
  <si>
    <t>Cojocaru Erika</t>
  </si>
  <si>
    <t>Jakubcová Eliška</t>
  </si>
  <si>
    <t>Trendová Petra</t>
  </si>
  <si>
    <t>Jandová Natálie</t>
  </si>
  <si>
    <t>Lišková Magdaléna</t>
  </si>
  <si>
    <t>Medlínová Natálie</t>
  </si>
  <si>
    <t>Lišková Kateřina</t>
  </si>
  <si>
    <t>Nováková Karolína</t>
  </si>
  <si>
    <t>Kozáková Kateřina</t>
  </si>
  <si>
    <t>Šlaisová Natálie</t>
  </si>
  <si>
    <t>Cibulková Ema</t>
  </si>
  <si>
    <t>Lávičková Eliška</t>
  </si>
  <si>
    <t>Hájková Alena</t>
  </si>
  <si>
    <t>Čadková Nikol</t>
  </si>
  <si>
    <t>Pacnerová Rozálie</t>
  </si>
  <si>
    <t>Koptová Andrea</t>
  </si>
  <si>
    <t>Linzmajerová Amálie</t>
  </si>
  <si>
    <t>Fáberová Alžběta</t>
  </si>
  <si>
    <t>Hanzlíková Tereza</t>
  </si>
  <si>
    <t>Sommerová Kateřina</t>
  </si>
  <si>
    <t>Kánová Tereza</t>
  </si>
  <si>
    <t>Brdová Jana</t>
  </si>
  <si>
    <t>Cinádrová Diana</t>
  </si>
  <si>
    <t>Boudalová Eliška</t>
  </si>
  <si>
    <t>Mašková Denisa</t>
  </si>
  <si>
    <t>Kroščenová Nikola</t>
  </si>
  <si>
    <t>Klejnová Apolena</t>
  </si>
  <si>
    <t>Šefránková Ema</t>
  </si>
  <si>
    <t>Strnadová Natálie</t>
  </si>
  <si>
    <t>Matašovská Tereza</t>
  </si>
  <si>
    <t xml:space="preserve">Divišová Veronika </t>
  </si>
  <si>
    <t>Židová Monika</t>
  </si>
  <si>
    <t>Váchalová Terezie</t>
  </si>
  <si>
    <t>Machová Marie</t>
  </si>
  <si>
    <t>Miklasová Anna</t>
  </si>
  <si>
    <t>Nováková Nella</t>
  </si>
  <si>
    <t>Žáková Kristýna</t>
  </si>
  <si>
    <t>Hochová Iveta</t>
  </si>
  <si>
    <t>Kubelbecková Nela</t>
  </si>
  <si>
    <t>Pešková Anastázie</t>
  </si>
  <si>
    <t>Jiřincová Klára</t>
  </si>
  <si>
    <t>Vokatá Eliška</t>
  </si>
  <si>
    <t>Holá Josefína</t>
  </si>
  <si>
    <t>Pěchoučková Lucie</t>
  </si>
  <si>
    <t>Soukupová Julie</t>
  </si>
  <si>
    <t>Kopencová Sára</t>
  </si>
  <si>
    <t>Kulíková Marie</t>
  </si>
  <si>
    <t>Němejcová Kristýna</t>
  </si>
  <si>
    <t>Šmídová Tereza</t>
  </si>
  <si>
    <t xml:space="preserve"> Hejdová Lenka</t>
  </si>
  <si>
    <t>Vavříková Nela</t>
  </si>
  <si>
    <t>Zuklínová Iveta</t>
  </si>
  <si>
    <t>Kováčová Markéta</t>
  </si>
  <si>
    <t>Klímová Štěpánka</t>
  </si>
  <si>
    <t>Solusová Natálie</t>
  </si>
  <si>
    <t>Matoušková Andrea</t>
  </si>
  <si>
    <t>Sochor Petr</t>
  </si>
  <si>
    <t>Koc Adam</t>
  </si>
  <si>
    <t>Cinádr Stanislav</t>
  </si>
  <si>
    <t>Šoul Václav</t>
  </si>
  <si>
    <t>Tomeš Michal</t>
  </si>
  <si>
    <t>Kolesa Filip</t>
  </si>
  <si>
    <t>Bouberle Jakub</t>
  </si>
  <si>
    <t>Klucký Matyáš</t>
  </si>
  <si>
    <t>Zach Filip</t>
  </si>
  <si>
    <t>Vrchlavský Adam</t>
  </si>
  <si>
    <t>Beránek Radim</t>
  </si>
  <si>
    <t>Brejník Viktor</t>
  </si>
  <si>
    <t>Hanus David</t>
  </si>
  <si>
    <t>Zahradník Jaroslav</t>
  </si>
  <si>
    <t>Chvosta Jan</t>
  </si>
  <si>
    <t>Prušák Rudolf</t>
  </si>
  <si>
    <t>Chodl Kamil</t>
  </si>
  <si>
    <t>Kloud Karel</t>
  </si>
  <si>
    <t>Zmrhal Adam</t>
  </si>
  <si>
    <t>Volf Jan</t>
  </si>
  <si>
    <t>Litoš David</t>
  </si>
  <si>
    <t>Švejnoha Filip</t>
  </si>
  <si>
    <t>Hůzl Matyáš</t>
  </si>
  <si>
    <t>Brynda Matyáš</t>
  </si>
  <si>
    <t>Kunzman Jakub</t>
  </si>
  <si>
    <t>Fišer Martin</t>
  </si>
  <si>
    <t>Tomšovic Jan</t>
  </si>
  <si>
    <t>Schwarz Tomáš</t>
  </si>
  <si>
    <t>Bártík Adam</t>
  </si>
  <si>
    <t>Outlý Jakub</t>
  </si>
  <si>
    <t>Novák Jakub</t>
  </si>
  <si>
    <t>Fiřt David</t>
  </si>
  <si>
    <t>Havelec Václav</t>
  </si>
  <si>
    <t>Kovárna Filip</t>
  </si>
  <si>
    <t>Ehrlich Tadeáš</t>
  </si>
  <si>
    <t>Kubelbeck David</t>
  </si>
  <si>
    <t>Šůs Martin</t>
  </si>
  <si>
    <t>Jedlička Daniel</t>
  </si>
  <si>
    <t>Mandl Šimon</t>
  </si>
  <si>
    <t>Šperlín Adam</t>
  </si>
  <si>
    <t>Lacina Šimon</t>
  </si>
  <si>
    <t>Zeman Martin</t>
  </si>
  <si>
    <t>Holub Šimon</t>
  </si>
  <si>
    <t>Čermák Marek</t>
  </si>
  <si>
    <t>Vokroj Tomáš</t>
  </si>
  <si>
    <t>Vrba Martin</t>
  </si>
  <si>
    <t>Plášil Martin</t>
  </si>
  <si>
    <t>Toráč Jiří</t>
  </si>
  <si>
    <t>Šuba Jan</t>
  </si>
  <si>
    <t>Řehoř Vojtěch</t>
  </si>
  <si>
    <t>Dufek Fabián</t>
  </si>
  <si>
    <t>Řanda Martin</t>
  </si>
  <si>
    <t>Augustin Filip</t>
  </si>
  <si>
    <t>Zvonek Lukáš</t>
  </si>
  <si>
    <t>Kubelák Filip</t>
  </si>
  <si>
    <t>Beneš Martin</t>
  </si>
  <si>
    <t>Beneš David</t>
  </si>
  <si>
    <t>Barnová Dominika</t>
  </si>
  <si>
    <t>Rážová Aneta</t>
  </si>
  <si>
    <t>Stranevová Nicol</t>
  </si>
  <si>
    <t>Hanzlíčková Nela</t>
  </si>
  <si>
    <t>Šímová Daniela</t>
  </si>
  <si>
    <t>Tíkal Michal</t>
  </si>
  <si>
    <t>Lukeš Tomáš</t>
  </si>
  <si>
    <t>Beneš Roman</t>
  </si>
  <si>
    <t>Janout Václav</t>
  </si>
  <si>
    <t>Večeřa David</t>
  </si>
  <si>
    <t>Hanzlík Václav</t>
  </si>
  <si>
    <t>Polanka Vítek</t>
  </si>
  <si>
    <t>Matašovský Antonín</t>
  </si>
  <si>
    <t>Krotkovský Zdeněk</t>
  </si>
  <si>
    <t>Pešek Jiří</t>
  </si>
  <si>
    <t>Podlesná Julie</t>
  </si>
  <si>
    <t>Pendlová Nela</t>
  </si>
  <si>
    <t>Šišková Klára</t>
  </si>
  <si>
    <t>Švecová Zuzana</t>
  </si>
  <si>
    <t>Vávrová Andrea</t>
  </si>
  <si>
    <t>Stránkská Eliška</t>
  </si>
  <si>
    <t>Merhout Eric</t>
  </si>
  <si>
    <t>Zahradník Tomáš</t>
  </si>
  <si>
    <t>Lencová Karolína</t>
  </si>
  <si>
    <t>Sekáčová Adéla</t>
  </si>
  <si>
    <t>Charvát Tomáš</t>
  </si>
  <si>
    <t>Hezoun Tomáš</t>
  </si>
  <si>
    <t>Král Miroslav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</si>
</sst>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u/>
      <sz val="10"/>
      <color indexed="12"/>
      <name val="Arial CE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0" fillId="0" borderId="2" xfId="0" applyNumberFormat="1" applyBorder="1"/>
    <xf numFmtId="0" fontId="0" fillId="0" borderId="2" xfId="0" applyBorder="1"/>
    <xf numFmtId="0" fontId="2" fillId="0" borderId="3" xfId="0" applyFont="1" applyBorder="1"/>
    <xf numFmtId="0" fontId="3" fillId="2" borderId="0" xfId="0" applyFont="1" applyFill="1"/>
    <xf numFmtId="0" fontId="3" fillId="3" borderId="0" xfId="0" applyFont="1" applyFill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0" fillId="0" borderId="9" xfId="0" applyNumberFormat="1" applyBorder="1"/>
    <xf numFmtId="2" fontId="2" fillId="0" borderId="3" xfId="0" applyNumberFormat="1" applyFont="1" applyBorder="1"/>
    <xf numFmtId="0" fontId="1" fillId="4" borderId="2" xfId="0" applyFont="1" applyFill="1" applyBorder="1"/>
    <xf numFmtId="0" fontId="3" fillId="3" borderId="0" xfId="0" applyFont="1" applyFill="1" applyBorder="1"/>
    <xf numFmtId="0" fontId="1" fillId="4" borderId="2" xfId="0" applyNumberFormat="1" applyFont="1" applyFill="1" applyBorder="1"/>
    <xf numFmtId="0" fontId="0" fillId="4" borderId="2" xfId="0" applyFill="1" applyBorder="1"/>
    <xf numFmtId="0" fontId="2" fillId="0" borderId="10" xfId="0" applyFont="1" applyBorder="1"/>
    <xf numFmtId="0" fontId="0" fillId="0" borderId="10" xfId="0" applyBorder="1"/>
    <xf numFmtId="1" fontId="0" fillId="0" borderId="0" xfId="0" applyNumberFormat="1" applyBorder="1"/>
    <xf numFmtId="0" fontId="1" fillId="0" borderId="0" xfId="0" applyFont="1" applyBorder="1"/>
    <xf numFmtId="0" fontId="4" fillId="0" borderId="0" xfId="0" applyFont="1" applyFill="1" applyBorder="1"/>
    <xf numFmtId="0" fontId="0" fillId="0" borderId="0" xfId="0" applyFill="1" applyBorder="1"/>
    <xf numFmtId="0" fontId="1" fillId="0" borderId="0" xfId="0" applyNumberFormat="1" applyFont="1" applyFill="1" applyBorder="1"/>
    <xf numFmtId="0" fontId="0" fillId="0" borderId="0" xfId="0" applyNumberFormat="1" applyFill="1" applyBorder="1"/>
    <xf numFmtId="0" fontId="1" fillId="0" borderId="0" xfId="0" applyFont="1" applyFill="1" applyBorder="1"/>
    <xf numFmtId="0" fontId="3" fillId="0" borderId="2" xfId="0" applyFont="1" applyBorder="1"/>
    <xf numFmtId="0" fontId="3" fillId="0" borderId="1" xfId="0" applyFont="1" applyBorder="1"/>
    <xf numFmtId="0" fontId="0" fillId="4" borderId="1" xfId="0" applyFill="1" applyBorder="1"/>
    <xf numFmtId="1" fontId="0" fillId="0" borderId="0" xfId="0" applyNumberFormat="1" applyFill="1" applyBorder="1"/>
    <xf numFmtId="0" fontId="0" fillId="4" borderId="2" xfId="0" applyNumberForma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1" applyAlignment="1" applyProtection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/>
    <xf numFmtId="0" fontId="3" fillId="0" borderId="0" xfId="0" applyFont="1" applyBorder="1"/>
    <xf numFmtId="0" fontId="3" fillId="0" borderId="1" xfId="0" applyFont="1" applyFill="1" applyBorder="1"/>
    <xf numFmtId="0" fontId="3" fillId="0" borderId="11" xfId="0" applyFont="1" applyBorder="1"/>
    <xf numFmtId="0" fontId="6" fillId="0" borderId="1" xfId="0" applyFont="1" applyBorder="1"/>
    <xf numFmtId="0" fontId="3" fillId="0" borderId="2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tletika%202016%20okres%20vypln&#283;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ívky"/>
      <sheetName val="Hoši"/>
      <sheetName val="Školy"/>
      <sheetName val="výsledky"/>
    </sheetNames>
    <sheetDataSet>
      <sheetData sheetId="0">
        <row r="6">
          <cell r="M6">
            <v>80</v>
          </cell>
        </row>
        <row r="7">
          <cell r="M7">
            <v>157</v>
          </cell>
        </row>
        <row r="8">
          <cell r="M8">
            <v>108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248</v>
          </cell>
        </row>
        <row r="13">
          <cell r="M13">
            <v>221</v>
          </cell>
        </row>
        <row r="14">
          <cell r="M14">
            <v>142</v>
          </cell>
        </row>
        <row r="15">
          <cell r="M15">
            <v>255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64</v>
          </cell>
        </row>
        <row r="20">
          <cell r="M20">
            <v>116</v>
          </cell>
        </row>
        <row r="21">
          <cell r="M21">
            <v>232</v>
          </cell>
        </row>
        <row r="22">
          <cell r="M22">
            <v>123</v>
          </cell>
        </row>
        <row r="23">
          <cell r="M23">
            <v>0</v>
          </cell>
        </row>
        <row r="24">
          <cell r="M24">
            <v>138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39</v>
          </cell>
        </row>
        <row r="36">
          <cell r="M36">
            <v>180</v>
          </cell>
        </row>
        <row r="37">
          <cell r="M37">
            <v>0</v>
          </cell>
        </row>
        <row r="38">
          <cell r="M38">
            <v>333</v>
          </cell>
        </row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2">
          <cell r="M42">
            <v>406</v>
          </cell>
        </row>
        <row r="43">
          <cell r="M43">
            <v>386</v>
          </cell>
        </row>
        <row r="44">
          <cell r="M44">
            <v>413</v>
          </cell>
        </row>
        <row r="45">
          <cell r="M45">
            <v>302</v>
          </cell>
        </row>
        <row r="46">
          <cell r="M46">
            <v>0</v>
          </cell>
        </row>
        <row r="47">
          <cell r="M47">
            <v>0</v>
          </cell>
        </row>
        <row r="48">
          <cell r="M48">
            <v>0</v>
          </cell>
        </row>
        <row r="49">
          <cell r="M49">
            <v>248</v>
          </cell>
        </row>
        <row r="50">
          <cell r="M50">
            <v>147</v>
          </cell>
        </row>
        <row r="51">
          <cell r="M51">
            <v>376</v>
          </cell>
        </row>
        <row r="52">
          <cell r="M52">
            <v>140</v>
          </cell>
        </row>
        <row r="53">
          <cell r="M53">
            <v>0</v>
          </cell>
        </row>
        <row r="54">
          <cell r="M54">
            <v>326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125</v>
          </cell>
        </row>
        <row r="58">
          <cell r="M58">
            <v>0</v>
          </cell>
        </row>
        <row r="59">
          <cell r="M59">
            <v>189</v>
          </cell>
        </row>
        <row r="66">
          <cell r="M66">
            <v>537</v>
          </cell>
        </row>
        <row r="67">
          <cell r="M67">
            <v>945</v>
          </cell>
        </row>
        <row r="68">
          <cell r="M68">
            <v>327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917</v>
          </cell>
        </row>
        <row r="73">
          <cell r="M73">
            <v>696</v>
          </cell>
        </row>
        <row r="74">
          <cell r="M74">
            <v>866</v>
          </cell>
        </row>
        <row r="75">
          <cell r="M75">
            <v>318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779</v>
          </cell>
        </row>
        <row r="80">
          <cell r="M80">
            <v>241</v>
          </cell>
        </row>
        <row r="81">
          <cell r="M81">
            <v>592</v>
          </cell>
        </row>
        <row r="82">
          <cell r="M82">
            <v>755</v>
          </cell>
        </row>
        <row r="83">
          <cell r="M83">
            <v>0</v>
          </cell>
        </row>
        <row r="84">
          <cell r="M84">
            <v>419</v>
          </cell>
        </row>
        <row r="85">
          <cell r="M85">
            <v>0</v>
          </cell>
        </row>
        <row r="86">
          <cell r="M86">
            <v>0</v>
          </cell>
        </row>
        <row r="87">
          <cell r="M87">
            <v>218</v>
          </cell>
        </row>
        <row r="88">
          <cell r="M88">
            <v>0</v>
          </cell>
        </row>
        <row r="89">
          <cell r="M89">
            <v>656</v>
          </cell>
        </row>
        <row r="96">
          <cell r="M96">
            <v>502</v>
          </cell>
        </row>
        <row r="97">
          <cell r="M97">
            <v>338</v>
          </cell>
        </row>
        <row r="98">
          <cell r="M98">
            <v>220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877</v>
          </cell>
        </row>
        <row r="103">
          <cell r="M103">
            <v>1040</v>
          </cell>
        </row>
        <row r="104">
          <cell r="M104">
            <v>577</v>
          </cell>
        </row>
        <row r="105">
          <cell r="M105">
            <v>910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938</v>
          </cell>
        </row>
        <row r="110">
          <cell r="M110">
            <v>576</v>
          </cell>
        </row>
        <row r="111">
          <cell r="M111">
            <v>246</v>
          </cell>
        </row>
        <row r="112">
          <cell r="M112">
            <v>195</v>
          </cell>
        </row>
        <row r="113">
          <cell r="M113">
            <v>0</v>
          </cell>
        </row>
        <row r="114">
          <cell r="M114">
            <v>592</v>
          </cell>
        </row>
        <row r="115">
          <cell r="M115">
            <v>665</v>
          </cell>
        </row>
        <row r="116">
          <cell r="M116">
            <v>0</v>
          </cell>
        </row>
        <row r="117">
          <cell r="M117">
            <v>292</v>
          </cell>
        </row>
        <row r="118">
          <cell r="M118">
            <v>0</v>
          </cell>
        </row>
        <row r="119">
          <cell r="M119">
            <v>342</v>
          </cell>
        </row>
        <row r="126">
          <cell r="M126">
            <v>959</v>
          </cell>
        </row>
        <row r="127">
          <cell r="M127">
            <v>1003</v>
          </cell>
        </row>
        <row r="128">
          <cell r="M128">
            <v>700</v>
          </cell>
        </row>
        <row r="129">
          <cell r="M129">
            <v>0</v>
          </cell>
        </row>
        <row r="130">
          <cell r="M130">
            <v>0</v>
          </cell>
        </row>
        <row r="131">
          <cell r="M131">
            <v>0</v>
          </cell>
        </row>
        <row r="132">
          <cell r="M132">
            <v>870</v>
          </cell>
        </row>
        <row r="133">
          <cell r="M133">
            <v>937</v>
          </cell>
        </row>
        <row r="134">
          <cell r="M134">
            <v>571</v>
          </cell>
        </row>
        <row r="135">
          <cell r="M135">
            <v>528</v>
          </cell>
        </row>
        <row r="136">
          <cell r="M136">
            <v>0</v>
          </cell>
        </row>
        <row r="137">
          <cell r="M137">
            <v>0</v>
          </cell>
        </row>
        <row r="138">
          <cell r="M138">
            <v>0</v>
          </cell>
        </row>
        <row r="139">
          <cell r="M139">
            <v>949</v>
          </cell>
        </row>
        <row r="140">
          <cell r="M140">
            <v>775</v>
          </cell>
        </row>
        <row r="141">
          <cell r="M141">
            <v>476</v>
          </cell>
        </row>
        <row r="142">
          <cell r="M142">
            <v>694</v>
          </cell>
        </row>
        <row r="143">
          <cell r="M143">
            <v>0</v>
          </cell>
        </row>
        <row r="144">
          <cell r="M144">
            <v>816</v>
          </cell>
        </row>
        <row r="145">
          <cell r="M145">
            <v>0</v>
          </cell>
        </row>
        <row r="146">
          <cell r="M146">
            <v>0</v>
          </cell>
        </row>
        <row r="147">
          <cell r="M147">
            <v>0</v>
          </cell>
        </row>
        <row r="148">
          <cell r="M148">
            <v>0</v>
          </cell>
        </row>
        <row r="149">
          <cell r="M149">
            <v>424</v>
          </cell>
        </row>
      </sheetData>
      <sheetData sheetId="1">
        <row r="5">
          <cell r="M5">
            <v>59</v>
          </cell>
        </row>
        <row r="6">
          <cell r="M6">
            <v>115</v>
          </cell>
        </row>
        <row r="7">
          <cell r="M7">
            <v>230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407</v>
          </cell>
        </row>
        <row r="12">
          <cell r="M12">
            <v>235</v>
          </cell>
        </row>
        <row r="13">
          <cell r="M13">
            <v>479</v>
          </cell>
        </row>
        <row r="14">
          <cell r="M14">
            <v>268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310</v>
          </cell>
        </row>
        <row r="19">
          <cell r="M19">
            <v>336</v>
          </cell>
        </row>
        <row r="20">
          <cell r="M20">
            <v>162</v>
          </cell>
        </row>
        <row r="21">
          <cell r="M21">
            <v>22</v>
          </cell>
        </row>
        <row r="22">
          <cell r="M22">
            <v>0</v>
          </cell>
        </row>
        <row r="23">
          <cell r="M23">
            <v>46</v>
          </cell>
        </row>
        <row r="24">
          <cell r="M24">
            <v>35</v>
          </cell>
        </row>
        <row r="25">
          <cell r="M25">
            <v>0</v>
          </cell>
        </row>
        <row r="26">
          <cell r="M26">
            <v>35</v>
          </cell>
        </row>
        <row r="27">
          <cell r="M27">
            <v>0</v>
          </cell>
        </row>
        <row r="28">
          <cell r="M28">
            <v>17</v>
          </cell>
        </row>
        <row r="34">
          <cell r="M34">
            <v>234</v>
          </cell>
        </row>
        <row r="35">
          <cell r="M35">
            <v>389</v>
          </cell>
        </row>
        <row r="36">
          <cell r="M36">
            <v>449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584</v>
          </cell>
        </row>
        <row r="41">
          <cell r="M41">
            <v>564</v>
          </cell>
        </row>
        <row r="42">
          <cell r="M42">
            <v>368</v>
          </cell>
        </row>
        <row r="43">
          <cell r="M43">
            <v>497</v>
          </cell>
        </row>
        <row r="44">
          <cell r="M44">
            <v>0</v>
          </cell>
        </row>
        <row r="45">
          <cell r="M45">
            <v>0</v>
          </cell>
        </row>
        <row r="46">
          <cell r="M46">
            <v>0</v>
          </cell>
        </row>
        <row r="47">
          <cell r="M47">
            <v>442</v>
          </cell>
        </row>
        <row r="48">
          <cell r="M48">
            <v>546</v>
          </cell>
        </row>
        <row r="49">
          <cell r="M49">
            <v>215</v>
          </cell>
        </row>
        <row r="50">
          <cell r="M50">
            <v>206</v>
          </cell>
        </row>
        <row r="51">
          <cell r="M51">
            <v>0</v>
          </cell>
        </row>
        <row r="52">
          <cell r="M52">
            <v>224</v>
          </cell>
        </row>
        <row r="53">
          <cell r="M53">
            <v>0</v>
          </cell>
        </row>
        <row r="54">
          <cell r="M54">
            <v>0</v>
          </cell>
        </row>
        <row r="55">
          <cell r="M55">
            <v>147</v>
          </cell>
        </row>
        <row r="56">
          <cell r="M56">
            <v>0</v>
          </cell>
        </row>
        <row r="57">
          <cell r="M57">
            <v>240</v>
          </cell>
        </row>
        <row r="63">
          <cell r="M63">
            <v>438</v>
          </cell>
        </row>
        <row r="64">
          <cell r="M64">
            <v>649</v>
          </cell>
        </row>
        <row r="65">
          <cell r="M65">
            <v>396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827</v>
          </cell>
        </row>
        <row r="70">
          <cell r="M70">
            <v>296</v>
          </cell>
        </row>
        <row r="71">
          <cell r="M71">
            <v>728</v>
          </cell>
        </row>
        <row r="72">
          <cell r="M72">
            <v>772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503</v>
          </cell>
        </row>
        <row r="77">
          <cell r="M77">
            <v>529</v>
          </cell>
        </row>
        <row r="78">
          <cell r="M78">
            <v>360</v>
          </cell>
        </row>
        <row r="79">
          <cell r="M79">
            <v>501</v>
          </cell>
        </row>
        <row r="80">
          <cell r="M80">
            <v>0</v>
          </cell>
        </row>
        <row r="81">
          <cell r="M81">
            <v>299</v>
          </cell>
        </row>
        <row r="82">
          <cell r="M82">
            <v>833</v>
          </cell>
        </row>
        <row r="83">
          <cell r="M83">
            <v>0</v>
          </cell>
        </row>
        <row r="84">
          <cell r="M84">
            <v>187</v>
          </cell>
        </row>
        <row r="85">
          <cell r="M85">
            <v>0</v>
          </cell>
        </row>
        <row r="86">
          <cell r="M86">
            <v>413</v>
          </cell>
        </row>
        <row r="92">
          <cell r="M92">
            <v>841</v>
          </cell>
        </row>
        <row r="93">
          <cell r="M93">
            <v>443</v>
          </cell>
        </row>
        <row r="94">
          <cell r="M94">
            <v>522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0</v>
          </cell>
        </row>
        <row r="98">
          <cell r="M98">
            <v>902</v>
          </cell>
        </row>
        <row r="99">
          <cell r="M99">
            <v>984</v>
          </cell>
        </row>
        <row r="100">
          <cell r="M100">
            <v>617</v>
          </cell>
        </row>
        <row r="101">
          <cell r="M101">
            <v>517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1063</v>
          </cell>
        </row>
        <row r="106">
          <cell r="M106">
            <v>786</v>
          </cell>
        </row>
        <row r="107">
          <cell r="M107">
            <v>770</v>
          </cell>
        </row>
        <row r="108">
          <cell r="M108">
            <v>286</v>
          </cell>
        </row>
        <row r="109">
          <cell r="M109">
            <v>0</v>
          </cell>
        </row>
        <row r="110">
          <cell r="M110">
            <v>875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507</v>
          </cell>
        </row>
        <row r="114">
          <cell r="M114">
            <v>0</v>
          </cell>
        </row>
        <row r="115">
          <cell r="M115">
            <v>671</v>
          </cell>
        </row>
        <row r="121">
          <cell r="M121">
            <v>834</v>
          </cell>
        </row>
        <row r="122">
          <cell r="M122">
            <v>1097</v>
          </cell>
        </row>
        <row r="123">
          <cell r="M123">
            <v>690</v>
          </cell>
        </row>
        <row r="124">
          <cell r="M124">
            <v>0</v>
          </cell>
        </row>
        <row r="125">
          <cell r="M125">
            <v>0</v>
          </cell>
        </row>
        <row r="126">
          <cell r="M126">
            <v>0</v>
          </cell>
        </row>
        <row r="127">
          <cell r="M127">
            <v>766</v>
          </cell>
        </row>
        <row r="128">
          <cell r="M128">
            <v>986</v>
          </cell>
        </row>
        <row r="129">
          <cell r="M129">
            <v>1135</v>
          </cell>
        </row>
        <row r="130">
          <cell r="M130">
            <v>477</v>
          </cell>
        </row>
        <row r="131">
          <cell r="M131">
            <v>0</v>
          </cell>
        </row>
        <row r="132">
          <cell r="M132">
            <v>0</v>
          </cell>
        </row>
        <row r="133">
          <cell r="M133">
            <v>0</v>
          </cell>
        </row>
        <row r="134">
          <cell r="M134">
            <v>1638</v>
          </cell>
        </row>
        <row r="135">
          <cell r="M135">
            <v>445</v>
          </cell>
        </row>
        <row r="136">
          <cell r="M136">
            <v>879</v>
          </cell>
        </row>
        <row r="137">
          <cell r="M137">
            <v>771</v>
          </cell>
        </row>
        <row r="138">
          <cell r="M138">
            <v>0</v>
          </cell>
        </row>
        <row r="139">
          <cell r="M139">
            <v>1056</v>
          </cell>
        </row>
        <row r="140">
          <cell r="M140">
            <v>0</v>
          </cell>
        </row>
        <row r="141">
          <cell r="M141">
            <v>0</v>
          </cell>
        </row>
        <row r="142">
          <cell r="M142">
            <v>474</v>
          </cell>
        </row>
        <row r="143">
          <cell r="M143">
            <v>0</v>
          </cell>
        </row>
        <row r="144">
          <cell r="M144">
            <v>529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56"/>
  <sheetViews>
    <sheetView zoomScale="90" zoomScaleNormal="90" workbookViewId="0">
      <selection activeCell="B1" sqref="B1"/>
    </sheetView>
  </sheetViews>
  <sheetFormatPr defaultRowHeight="12.75" x14ac:dyDescent="0.2"/>
  <cols>
    <col min="1" max="1" width="1.5703125" customWidth="1"/>
    <col min="2" max="2" width="4" customWidth="1"/>
    <col min="3" max="3" width="27.42578125" customWidth="1"/>
    <col min="4" max="4" width="15.28515625" customWidth="1"/>
    <col min="5" max="5" width="7.7109375" customWidth="1"/>
    <col min="6" max="6" width="7" customWidth="1"/>
    <col min="7" max="7" width="6.85546875" customWidth="1"/>
    <col min="8" max="8" width="6" customWidth="1"/>
    <col min="9" max="9" width="7.140625" customWidth="1"/>
    <col min="10" max="10" width="5.7109375" customWidth="1"/>
    <col min="11" max="11" width="7.42578125" customWidth="1"/>
    <col min="12" max="12" width="5.85546875" customWidth="1"/>
    <col min="13" max="13" width="7.85546875" customWidth="1"/>
    <col min="14" max="14" width="8.5703125" style="36" customWidth="1"/>
    <col min="15" max="23" width="8.5703125" hidden="1" customWidth="1"/>
    <col min="24" max="24" width="8.5703125" customWidth="1"/>
  </cols>
  <sheetData>
    <row r="1" spans="2:23" ht="15" customHeight="1" x14ac:dyDescent="0.2">
      <c r="D1" t="s">
        <v>0</v>
      </c>
      <c r="N1" s="46"/>
    </row>
    <row r="2" spans="2:23" ht="15" customHeight="1" x14ac:dyDescent="0.2">
      <c r="N2" s="46"/>
    </row>
    <row r="3" spans="2:23" ht="15" customHeight="1" thickBot="1" x14ac:dyDescent="0.25">
      <c r="C3" s="7" t="s">
        <v>1</v>
      </c>
      <c r="N3" s="46"/>
    </row>
    <row r="4" spans="2:23" ht="15" customHeight="1" thickBot="1" x14ac:dyDescent="0.25">
      <c r="B4" s="6"/>
      <c r="C4" s="6" t="s">
        <v>2</v>
      </c>
      <c r="D4" s="6"/>
      <c r="E4" s="6">
        <v>10.7</v>
      </c>
      <c r="F4" s="6"/>
      <c r="G4" s="6">
        <v>213</v>
      </c>
      <c r="H4" s="6"/>
      <c r="I4" s="6">
        <v>7.98</v>
      </c>
      <c r="J4" s="6"/>
      <c r="K4" s="6">
        <v>75</v>
      </c>
      <c r="L4" s="6"/>
      <c r="M4" s="6"/>
      <c r="N4" s="38"/>
    </row>
    <row r="5" spans="2:23" ht="15" customHeight="1" thickBot="1" x14ac:dyDescent="0.25">
      <c r="B5" s="6"/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6</v>
      </c>
      <c r="I5" s="6" t="s">
        <v>8</v>
      </c>
      <c r="J5" s="6" t="s">
        <v>6</v>
      </c>
      <c r="K5" s="6" t="s">
        <v>9</v>
      </c>
      <c r="L5" s="6" t="s">
        <v>6</v>
      </c>
      <c r="M5" s="6" t="s">
        <v>10</v>
      </c>
      <c r="N5" s="38"/>
    </row>
    <row r="6" spans="2:23" ht="15" customHeight="1" x14ac:dyDescent="0.25">
      <c r="B6" s="4">
        <v>1</v>
      </c>
      <c r="C6" s="49" t="s">
        <v>59</v>
      </c>
      <c r="D6" s="13" t="s">
        <v>20</v>
      </c>
      <c r="E6" s="21">
        <v>9.41</v>
      </c>
      <c r="F6" s="16">
        <f>IF(E6=0,P6,O6)</f>
        <v>58</v>
      </c>
      <c r="G6" s="21">
        <v>265</v>
      </c>
      <c r="H6" s="5">
        <f>IF(G6&gt;213,S6,P6)</f>
        <v>53</v>
      </c>
      <c r="I6" s="21">
        <v>13.8</v>
      </c>
      <c r="J6" s="5">
        <f>IF(I6&gt;7.98,U6,P6)</f>
        <v>46</v>
      </c>
      <c r="K6" s="35">
        <v>65.06</v>
      </c>
      <c r="L6" s="15">
        <f>IF(K6=0,P6,V6)</f>
        <v>98</v>
      </c>
      <c r="M6" s="5">
        <f>SUM(F6+H6+J6+L6)</f>
        <v>255</v>
      </c>
      <c r="N6" s="39"/>
      <c r="O6">
        <f>IF(E6&lt;10.7,Q6,P6)</f>
        <v>58</v>
      </c>
      <c r="P6" s="1">
        <v>0</v>
      </c>
      <c r="Q6" s="5">
        <f>TRUNC(36.6476*POWER(10.7-E6,1.81))</f>
        <v>58</v>
      </c>
      <c r="R6" s="1">
        <v>0</v>
      </c>
      <c r="S6" s="5">
        <f>TRUNC(0.188807*POWER(G6-210,1.41))</f>
        <v>53</v>
      </c>
      <c r="T6" s="1">
        <v>0</v>
      </c>
      <c r="U6" s="5">
        <f>TRUNC(7.86*POWER(I6-7.98,1.01))</f>
        <v>46</v>
      </c>
      <c r="V6" s="1">
        <f>IF(K6&lt;75,W6,P6)</f>
        <v>98</v>
      </c>
      <c r="W6" s="3">
        <f>TRUNC(1.53775*POWER(75-K6,1.81))</f>
        <v>98</v>
      </c>
    </row>
    <row r="7" spans="2:23" ht="15" customHeight="1" x14ac:dyDescent="0.2">
      <c r="B7" s="2">
        <v>2</v>
      </c>
      <c r="C7" s="32" t="s">
        <v>56</v>
      </c>
      <c r="D7" s="14" t="s">
        <v>17</v>
      </c>
      <c r="E7" s="21">
        <v>9.1999999999999993</v>
      </c>
      <c r="F7" s="16">
        <f>IF(E7=0,P7,O7)</f>
        <v>76</v>
      </c>
      <c r="G7" s="21">
        <v>268</v>
      </c>
      <c r="H7" s="5">
        <f>IF(G7&gt;213,S7,P7)</f>
        <v>57</v>
      </c>
      <c r="I7" s="21">
        <v>12</v>
      </c>
      <c r="J7" s="5">
        <f>IF(I7&gt;7.98,U7,P7)</f>
        <v>32</v>
      </c>
      <c r="K7" s="35">
        <v>65.930000000000007</v>
      </c>
      <c r="L7" s="15">
        <f>IF(K7=0,P7,V7)</f>
        <v>83</v>
      </c>
      <c r="M7" s="5">
        <f>SUM(F7+H7+J7+L7)</f>
        <v>248</v>
      </c>
      <c r="N7" s="39"/>
      <c r="O7">
        <f t="shared" ref="O7:O29" si="0">IF(E7&lt;10.7,Q7,P7)</f>
        <v>76</v>
      </c>
      <c r="P7" s="1">
        <v>0</v>
      </c>
      <c r="Q7" s="5">
        <f t="shared" ref="Q7:Q29" si="1">TRUNC(36.6476*POWER(10.7-E7,1.81))</f>
        <v>76</v>
      </c>
      <c r="R7" s="1">
        <v>0</v>
      </c>
      <c r="S7" s="5">
        <f t="shared" ref="S7:S29" si="2">TRUNC(0.188807*POWER(G7-210,1.41))</f>
        <v>57</v>
      </c>
      <c r="T7" s="1">
        <v>0</v>
      </c>
      <c r="U7" s="5">
        <f t="shared" ref="U7:U29" si="3">TRUNC(7.86*POWER(I7-7.98,1.01))</f>
        <v>32</v>
      </c>
      <c r="V7" s="1">
        <f t="shared" ref="V7:V29" si="4">IF(K7&lt;75,W7,P7)</f>
        <v>83</v>
      </c>
      <c r="W7" s="3">
        <f t="shared" ref="W7:W29" si="5">TRUNC(1.53775*POWER(75-K7,1.81))</f>
        <v>83</v>
      </c>
    </row>
    <row r="8" spans="2:23" ht="15" customHeight="1" x14ac:dyDescent="0.2">
      <c r="B8" s="2">
        <v>3</v>
      </c>
      <c r="C8" s="32" t="s">
        <v>61</v>
      </c>
      <c r="D8" s="14" t="s">
        <v>26</v>
      </c>
      <c r="E8" s="21">
        <v>9.6999999999999993</v>
      </c>
      <c r="F8" s="16">
        <f>IF(E8=0,P8,O8)</f>
        <v>36</v>
      </c>
      <c r="G8" s="21">
        <v>296</v>
      </c>
      <c r="H8" s="5">
        <f>IF(G8&gt;213,S8,P8)</f>
        <v>100</v>
      </c>
      <c r="I8" s="21">
        <v>11.5</v>
      </c>
      <c r="J8" s="5">
        <f>IF(I8&gt;7.98,U8,P8)</f>
        <v>28</v>
      </c>
      <c r="K8" s="35">
        <v>66.83</v>
      </c>
      <c r="L8" s="15">
        <f>IF(K8=0,P8,V8)</f>
        <v>68</v>
      </c>
      <c r="M8" s="5">
        <f>SUM(F8+H8+J8+L8)</f>
        <v>232</v>
      </c>
      <c r="N8" s="39"/>
      <c r="O8">
        <f t="shared" si="0"/>
        <v>36</v>
      </c>
      <c r="P8" s="1">
        <v>0</v>
      </c>
      <c r="Q8" s="5">
        <f t="shared" si="1"/>
        <v>36</v>
      </c>
      <c r="R8" s="1">
        <v>0</v>
      </c>
      <c r="S8" s="5">
        <f t="shared" si="2"/>
        <v>100</v>
      </c>
      <c r="T8" s="1">
        <v>0</v>
      </c>
      <c r="U8" s="5">
        <f t="shared" si="3"/>
        <v>28</v>
      </c>
      <c r="V8" s="1">
        <f t="shared" si="4"/>
        <v>68</v>
      </c>
      <c r="W8" s="3">
        <f t="shared" si="5"/>
        <v>68</v>
      </c>
    </row>
    <row r="9" spans="2:23" ht="15" customHeight="1" x14ac:dyDescent="0.2">
      <c r="B9" s="2">
        <v>4</v>
      </c>
      <c r="C9" s="32" t="s">
        <v>57</v>
      </c>
      <c r="D9" s="14" t="s">
        <v>18</v>
      </c>
      <c r="E9" s="21">
        <v>9.76</v>
      </c>
      <c r="F9" s="16">
        <f>IF(E9=0,P9,O9)</f>
        <v>32</v>
      </c>
      <c r="G9" s="21">
        <v>295</v>
      </c>
      <c r="H9" s="5">
        <f>IF(G9&gt;213,S9,P9)</f>
        <v>99</v>
      </c>
      <c r="I9" s="21">
        <v>9.6</v>
      </c>
      <c r="J9" s="5">
        <f>IF(I9&gt;7.98,U9,P9)</f>
        <v>12</v>
      </c>
      <c r="K9" s="35">
        <v>66.22</v>
      </c>
      <c r="L9" s="15">
        <f>IF(K9=0,P9,V9)</f>
        <v>78</v>
      </c>
      <c r="M9" s="5">
        <f>SUM(F9+H9+J9+L9)</f>
        <v>221</v>
      </c>
      <c r="N9" s="39"/>
      <c r="O9">
        <f t="shared" si="0"/>
        <v>32</v>
      </c>
      <c r="P9" s="1">
        <v>0</v>
      </c>
      <c r="Q9" s="5">
        <f t="shared" si="1"/>
        <v>32</v>
      </c>
      <c r="R9" s="1">
        <v>0</v>
      </c>
      <c r="S9" s="5">
        <f t="shared" si="2"/>
        <v>99</v>
      </c>
      <c r="T9" s="1">
        <v>0</v>
      </c>
      <c r="U9" s="5">
        <f t="shared" si="3"/>
        <v>12</v>
      </c>
      <c r="V9" s="1">
        <f t="shared" si="4"/>
        <v>78</v>
      </c>
      <c r="W9" s="3">
        <f t="shared" si="5"/>
        <v>78</v>
      </c>
    </row>
    <row r="10" spans="2:23" ht="15" customHeight="1" x14ac:dyDescent="0.2">
      <c r="B10" s="2">
        <v>5</v>
      </c>
      <c r="C10" s="32" t="s">
        <v>54</v>
      </c>
      <c r="D10" s="14" t="s">
        <v>12</v>
      </c>
      <c r="E10" s="21">
        <v>9.6</v>
      </c>
      <c r="F10" s="16">
        <f>IF(E10=0,P10,O10)</f>
        <v>43</v>
      </c>
      <c r="G10" s="21">
        <v>264</v>
      </c>
      <c r="H10" s="5">
        <f>IF(G10&gt;213,S10,P10)</f>
        <v>52</v>
      </c>
      <c r="I10" s="21">
        <v>11</v>
      </c>
      <c r="J10" s="5">
        <f>IF(I10&gt;7.98,U10,P10)</f>
        <v>24</v>
      </c>
      <c r="K10" s="35">
        <v>69.06</v>
      </c>
      <c r="L10" s="15">
        <f>IF(K10=0,P10,V10)</f>
        <v>38</v>
      </c>
      <c r="M10" s="5">
        <f>SUM(F10+H10+J10+L10)</f>
        <v>157</v>
      </c>
      <c r="N10" s="39"/>
      <c r="O10">
        <f t="shared" si="0"/>
        <v>43</v>
      </c>
      <c r="P10" s="1">
        <v>0</v>
      </c>
      <c r="Q10" s="5">
        <f t="shared" si="1"/>
        <v>43</v>
      </c>
      <c r="R10" s="1">
        <v>0</v>
      </c>
      <c r="S10" s="5">
        <f t="shared" si="2"/>
        <v>52</v>
      </c>
      <c r="T10" s="1">
        <v>0</v>
      </c>
      <c r="U10" s="5">
        <f t="shared" si="3"/>
        <v>24</v>
      </c>
      <c r="V10" s="1">
        <f t="shared" si="4"/>
        <v>38</v>
      </c>
      <c r="W10" s="3">
        <f t="shared" si="5"/>
        <v>38</v>
      </c>
    </row>
    <row r="11" spans="2:23" ht="15" customHeight="1" x14ac:dyDescent="0.2">
      <c r="B11" s="2">
        <v>6</v>
      </c>
      <c r="C11" s="32" t="s">
        <v>58</v>
      </c>
      <c r="D11" s="14" t="s">
        <v>19</v>
      </c>
      <c r="E11" s="21">
        <v>10.11</v>
      </c>
      <c r="F11" s="16">
        <f>IF(E11=0,P11,O11)</f>
        <v>14</v>
      </c>
      <c r="G11" s="21">
        <v>300</v>
      </c>
      <c r="H11" s="5">
        <f>IF(G11&gt;213,S11,P11)</f>
        <v>107</v>
      </c>
      <c r="I11" s="21">
        <v>7.4</v>
      </c>
      <c r="J11" s="5">
        <f>IF(I11&gt;7.98,U11,P11)</f>
        <v>0</v>
      </c>
      <c r="K11" s="35">
        <v>70.75</v>
      </c>
      <c r="L11" s="15">
        <f>IF(K11=0,P11,V11)</f>
        <v>21</v>
      </c>
      <c r="M11" s="5">
        <f>SUM(F11+H11+J11+L11)</f>
        <v>142</v>
      </c>
      <c r="N11" s="39"/>
      <c r="O11">
        <f t="shared" si="0"/>
        <v>14</v>
      </c>
      <c r="P11" s="1">
        <v>0</v>
      </c>
      <c r="Q11" s="5">
        <f t="shared" si="1"/>
        <v>14</v>
      </c>
      <c r="R11" s="1">
        <v>0</v>
      </c>
      <c r="S11" s="5">
        <f t="shared" si="2"/>
        <v>107</v>
      </c>
      <c r="T11" s="1">
        <v>0</v>
      </c>
      <c r="U11" s="5" t="e">
        <f t="shared" si="3"/>
        <v>#NUM!</v>
      </c>
      <c r="V11" s="1">
        <f t="shared" si="4"/>
        <v>21</v>
      </c>
      <c r="W11" s="3">
        <f t="shared" si="5"/>
        <v>21</v>
      </c>
    </row>
    <row r="12" spans="2:23" ht="15" customHeight="1" x14ac:dyDescent="0.2">
      <c r="B12" s="2">
        <v>7</v>
      </c>
      <c r="C12" s="32" t="s">
        <v>63</v>
      </c>
      <c r="D12" s="14" t="s">
        <v>29</v>
      </c>
      <c r="E12" s="21">
        <v>9.9</v>
      </c>
      <c r="F12" s="16">
        <f>IF(E12=0,P12,O12)</f>
        <v>24</v>
      </c>
      <c r="G12" s="21">
        <v>263</v>
      </c>
      <c r="H12" s="5">
        <f>IF(G12&gt;213,S12,P12)</f>
        <v>50</v>
      </c>
      <c r="I12" s="21">
        <v>13.9</v>
      </c>
      <c r="J12" s="5">
        <f>IF(I12&gt;7.98,U12,P12)</f>
        <v>47</v>
      </c>
      <c r="K12" s="35">
        <v>71.19</v>
      </c>
      <c r="L12" s="15">
        <f>IF(K12=0,P12,V12)</f>
        <v>17</v>
      </c>
      <c r="M12" s="5">
        <f>SUM(F12+H12+J12+L12)</f>
        <v>138</v>
      </c>
      <c r="N12" s="39"/>
      <c r="O12">
        <f t="shared" si="0"/>
        <v>24</v>
      </c>
      <c r="P12" s="1">
        <v>0</v>
      </c>
      <c r="Q12" s="5">
        <f t="shared" si="1"/>
        <v>24</v>
      </c>
      <c r="R12" s="1">
        <v>0</v>
      </c>
      <c r="S12" s="5">
        <f t="shared" si="2"/>
        <v>50</v>
      </c>
      <c r="T12" s="1">
        <v>0</v>
      </c>
      <c r="U12" s="5">
        <f t="shared" si="3"/>
        <v>47</v>
      </c>
      <c r="V12" s="1">
        <f t="shared" si="4"/>
        <v>17</v>
      </c>
      <c r="W12" s="3">
        <f t="shared" si="5"/>
        <v>17</v>
      </c>
    </row>
    <row r="13" spans="2:23" ht="15" customHeight="1" x14ac:dyDescent="0.2">
      <c r="B13" s="2">
        <v>8</v>
      </c>
      <c r="C13" s="32" t="s">
        <v>62</v>
      </c>
      <c r="D13" s="14" t="s">
        <v>27</v>
      </c>
      <c r="E13" s="21">
        <v>9.8000000000000007</v>
      </c>
      <c r="F13" s="16">
        <f>IF(E13=0,P13,O13)</f>
        <v>30</v>
      </c>
      <c r="G13" s="21">
        <v>230</v>
      </c>
      <c r="H13" s="5">
        <f>IF(G13&gt;213,S13,P13)</f>
        <v>12</v>
      </c>
      <c r="I13" s="21">
        <v>12.4</v>
      </c>
      <c r="J13" s="5">
        <f>IF(I13&gt;7.98,U13,P13)</f>
        <v>35</v>
      </c>
      <c r="K13" s="35">
        <v>68.42</v>
      </c>
      <c r="L13" s="15">
        <f>IF(K13=0,P13,V13)</f>
        <v>46</v>
      </c>
      <c r="M13" s="5">
        <f>SUM(F13+H13+J13+L13)</f>
        <v>123</v>
      </c>
      <c r="N13" s="39"/>
      <c r="O13">
        <f t="shared" si="0"/>
        <v>30</v>
      </c>
      <c r="P13" s="1">
        <v>0</v>
      </c>
      <c r="Q13" s="5">
        <f t="shared" si="1"/>
        <v>30</v>
      </c>
      <c r="R13" s="1">
        <v>0</v>
      </c>
      <c r="S13" s="5">
        <f t="shared" si="2"/>
        <v>12</v>
      </c>
      <c r="T13" s="1">
        <v>0</v>
      </c>
      <c r="U13" s="5">
        <f t="shared" si="3"/>
        <v>35</v>
      </c>
      <c r="V13" s="1">
        <f t="shared" si="4"/>
        <v>46</v>
      </c>
      <c r="W13" s="3">
        <f t="shared" si="5"/>
        <v>46</v>
      </c>
    </row>
    <row r="14" spans="2:23" ht="15" customHeight="1" x14ac:dyDescent="0.2">
      <c r="B14" s="2">
        <v>9</v>
      </c>
      <c r="C14" s="51" t="s">
        <v>60</v>
      </c>
      <c r="D14" s="14" t="s">
        <v>25</v>
      </c>
      <c r="E14" s="21">
        <v>9.85</v>
      </c>
      <c r="F14" s="16">
        <f>IF(E14=0,P14,O14)</f>
        <v>27</v>
      </c>
      <c r="G14" s="21">
        <v>244</v>
      </c>
      <c r="H14" s="5">
        <f>IF(G14&gt;213,S14,P14)</f>
        <v>27</v>
      </c>
      <c r="I14" s="21">
        <v>9</v>
      </c>
      <c r="J14" s="5">
        <f>IF(I14&gt;7.98,U14,P14)</f>
        <v>8</v>
      </c>
      <c r="K14" s="35">
        <v>67.819999999999993</v>
      </c>
      <c r="L14" s="15">
        <f>IF(K14=0,P14,V14)</f>
        <v>54</v>
      </c>
      <c r="M14" s="5">
        <f>SUM(F14+H14+J14+L14)</f>
        <v>116</v>
      </c>
      <c r="N14" s="39"/>
      <c r="O14">
        <f t="shared" si="0"/>
        <v>27</v>
      </c>
      <c r="P14" s="1">
        <v>0</v>
      </c>
      <c r="Q14" s="5">
        <f t="shared" si="1"/>
        <v>27</v>
      </c>
      <c r="R14" s="1">
        <v>0</v>
      </c>
      <c r="S14" s="5">
        <f t="shared" si="2"/>
        <v>27</v>
      </c>
      <c r="T14" s="1">
        <v>0</v>
      </c>
      <c r="U14" s="5">
        <f t="shared" si="3"/>
        <v>8</v>
      </c>
      <c r="V14" s="1">
        <f t="shared" si="4"/>
        <v>54</v>
      </c>
      <c r="W14" s="3">
        <f t="shared" si="5"/>
        <v>54</v>
      </c>
    </row>
    <row r="15" spans="2:23" ht="15" customHeight="1" x14ac:dyDescent="0.2">
      <c r="B15" s="1">
        <v>10</v>
      </c>
      <c r="C15" s="50" t="s">
        <v>55</v>
      </c>
      <c r="D15" s="14" t="s">
        <v>13</v>
      </c>
      <c r="E15" s="21">
        <v>9.9600000000000009</v>
      </c>
      <c r="F15" s="16">
        <f>IF(E15=0,P15,O15)</f>
        <v>21</v>
      </c>
      <c r="G15" s="21">
        <v>258</v>
      </c>
      <c r="H15" s="5">
        <f>IF(G15&gt;213,S15,P15)</f>
        <v>44</v>
      </c>
      <c r="I15" s="21">
        <v>7.6</v>
      </c>
      <c r="J15" s="5">
        <f>IF(I15&gt;7.98,U15,P15)</f>
        <v>0</v>
      </c>
      <c r="K15" s="35">
        <v>68.66</v>
      </c>
      <c r="L15" s="15">
        <f>IF(K15=0,P15,V15)</f>
        <v>43</v>
      </c>
      <c r="M15" s="5">
        <f>SUM(F15+H15+J15+L15)</f>
        <v>108</v>
      </c>
      <c r="N15" s="39"/>
      <c r="O15">
        <f t="shared" si="0"/>
        <v>21</v>
      </c>
      <c r="P15" s="1">
        <v>0</v>
      </c>
      <c r="Q15" s="5">
        <f t="shared" si="1"/>
        <v>21</v>
      </c>
      <c r="R15" s="1">
        <v>0</v>
      </c>
      <c r="S15" s="5">
        <f t="shared" si="2"/>
        <v>44</v>
      </c>
      <c r="T15" s="1">
        <v>0</v>
      </c>
      <c r="U15" s="5" t="e">
        <f t="shared" si="3"/>
        <v>#NUM!</v>
      </c>
      <c r="V15" s="1">
        <f t="shared" si="4"/>
        <v>43</v>
      </c>
      <c r="W15" s="3">
        <f t="shared" si="5"/>
        <v>43</v>
      </c>
    </row>
    <row r="16" spans="2:23" ht="15" customHeight="1" x14ac:dyDescent="0.2">
      <c r="B16" s="2">
        <v>11</v>
      </c>
      <c r="C16" s="32" t="s">
        <v>53</v>
      </c>
      <c r="D16" s="14" t="s">
        <v>11</v>
      </c>
      <c r="E16" s="21">
        <v>10.85</v>
      </c>
      <c r="F16" s="16">
        <f>IF(E16=0,P16,O16)</f>
        <v>0</v>
      </c>
      <c r="G16" s="21">
        <v>233</v>
      </c>
      <c r="H16" s="5">
        <f>IF(G16&gt;213,S16,P16)</f>
        <v>15</v>
      </c>
      <c r="I16" s="21">
        <v>16.2</v>
      </c>
      <c r="J16" s="5">
        <f>IF(I16&gt;7.98,U16,P16)</f>
        <v>65</v>
      </c>
      <c r="K16" s="35">
        <v>94.16</v>
      </c>
      <c r="L16" s="15">
        <f>IF(K16=0,P16,V16)</f>
        <v>0</v>
      </c>
      <c r="M16" s="5">
        <f>SUM(F16+H16+J16+L16)</f>
        <v>80</v>
      </c>
      <c r="N16" s="39"/>
      <c r="O16">
        <f t="shared" si="0"/>
        <v>0</v>
      </c>
      <c r="P16" s="1">
        <v>0</v>
      </c>
      <c r="Q16" s="5" t="e">
        <f t="shared" si="1"/>
        <v>#NUM!</v>
      </c>
      <c r="R16" s="1">
        <v>0</v>
      </c>
      <c r="S16" s="5">
        <f t="shared" si="2"/>
        <v>15</v>
      </c>
      <c r="T16" s="1">
        <v>0</v>
      </c>
      <c r="U16" s="5">
        <f t="shared" si="3"/>
        <v>65</v>
      </c>
      <c r="V16" s="1">
        <f t="shared" si="4"/>
        <v>0</v>
      </c>
      <c r="W16" s="3" t="e">
        <f t="shared" si="5"/>
        <v>#NUM!</v>
      </c>
    </row>
    <row r="17" spans="2:23" ht="15" customHeight="1" x14ac:dyDescent="0.2">
      <c r="B17" s="2">
        <v>12</v>
      </c>
      <c r="C17" s="32" t="s">
        <v>190</v>
      </c>
      <c r="D17" s="14" t="s">
        <v>24</v>
      </c>
      <c r="E17" s="21">
        <v>9.76</v>
      </c>
      <c r="F17" s="16">
        <f>IF(E17=0,P17,O17)</f>
        <v>32</v>
      </c>
      <c r="G17" s="21">
        <v>200</v>
      </c>
      <c r="H17" s="5">
        <f>IF(G17&gt;213,S17,P17)</f>
        <v>0</v>
      </c>
      <c r="I17" s="21">
        <v>12</v>
      </c>
      <c r="J17" s="5">
        <f>IF(I17&gt;7.98,U17,P17)</f>
        <v>32</v>
      </c>
      <c r="K17" s="35">
        <v>76.41</v>
      </c>
      <c r="L17" s="15">
        <f>IF(K17=0,P17,V17)</f>
        <v>0</v>
      </c>
      <c r="M17" s="5">
        <f>SUM(F17+H17+J17+L17)</f>
        <v>64</v>
      </c>
      <c r="N17" s="39"/>
      <c r="O17">
        <f t="shared" si="0"/>
        <v>32</v>
      </c>
      <c r="P17" s="1">
        <v>0</v>
      </c>
      <c r="Q17" s="5">
        <f t="shared" si="1"/>
        <v>32</v>
      </c>
      <c r="R17" s="1">
        <v>0</v>
      </c>
      <c r="S17" s="5" t="e">
        <f t="shared" si="2"/>
        <v>#NUM!</v>
      </c>
      <c r="T17" s="1">
        <v>0</v>
      </c>
      <c r="U17" s="5">
        <f t="shared" si="3"/>
        <v>32</v>
      </c>
      <c r="V17" s="1">
        <f t="shared" si="4"/>
        <v>0</v>
      </c>
      <c r="W17" s="3" t="e">
        <f t="shared" si="5"/>
        <v>#NUM!</v>
      </c>
    </row>
    <row r="18" spans="2:23" ht="15" customHeight="1" x14ac:dyDescent="0.2">
      <c r="B18" s="2">
        <v>13</v>
      </c>
      <c r="C18" s="32" t="s">
        <v>64</v>
      </c>
      <c r="D18" s="14" t="s">
        <v>34</v>
      </c>
      <c r="E18" s="21">
        <v>10.81</v>
      </c>
      <c r="F18" s="16">
        <f>IF(E18=0,P18,O18)</f>
        <v>0</v>
      </c>
      <c r="G18" s="21">
        <v>213</v>
      </c>
      <c r="H18" s="5">
        <f>IF(G18&gt;213,S18,P18)</f>
        <v>0</v>
      </c>
      <c r="I18" s="21">
        <v>12.9</v>
      </c>
      <c r="J18" s="5">
        <f>IF(I18&gt;7.98,U18,P18)</f>
        <v>39</v>
      </c>
      <c r="K18" s="35"/>
      <c r="L18" s="15">
        <f>IF(K18=0,P18,V18)</f>
        <v>0</v>
      </c>
      <c r="M18" s="5">
        <f>SUM(F18+H18+J18+L18)</f>
        <v>39</v>
      </c>
      <c r="N18" s="39"/>
      <c r="O18">
        <f t="shared" si="0"/>
        <v>0</v>
      </c>
      <c r="P18" s="1">
        <v>0</v>
      </c>
      <c r="Q18" s="5" t="e">
        <f t="shared" si="1"/>
        <v>#NUM!</v>
      </c>
      <c r="R18" s="1">
        <v>0</v>
      </c>
      <c r="S18" s="5">
        <f t="shared" si="2"/>
        <v>0</v>
      </c>
      <c r="T18" s="1">
        <v>0</v>
      </c>
      <c r="U18" s="5">
        <f t="shared" si="3"/>
        <v>39</v>
      </c>
      <c r="V18" s="1">
        <f t="shared" si="4"/>
        <v>3808</v>
      </c>
      <c r="W18" s="3">
        <f t="shared" si="5"/>
        <v>3808</v>
      </c>
    </row>
    <row r="19" spans="2:23" ht="15" customHeight="1" x14ac:dyDescent="0.2">
      <c r="B19" s="2">
        <v>14</v>
      </c>
      <c r="C19" s="32"/>
      <c r="D19" s="14" t="s">
        <v>14</v>
      </c>
      <c r="E19" s="21"/>
      <c r="F19" s="16">
        <f>IF(E19=0,P19,O19)</f>
        <v>0</v>
      </c>
      <c r="G19" s="21"/>
      <c r="H19" s="5">
        <f>IF(G19&gt;213,S19,P19)</f>
        <v>0</v>
      </c>
      <c r="I19" s="21"/>
      <c r="J19" s="5">
        <f>IF(I19&gt;7.98,U19,P19)</f>
        <v>0</v>
      </c>
      <c r="K19" s="35"/>
      <c r="L19" s="15">
        <f>IF(K19=0,P19,V19)</f>
        <v>0</v>
      </c>
      <c r="M19" s="5">
        <f>SUM(F19+H19+J19+L19)</f>
        <v>0</v>
      </c>
      <c r="N19" s="39"/>
      <c r="O19">
        <f t="shared" si="0"/>
        <v>2674</v>
      </c>
      <c r="P19" s="1">
        <v>0</v>
      </c>
      <c r="Q19" s="5">
        <f t="shared" si="1"/>
        <v>2674</v>
      </c>
      <c r="R19" s="1">
        <v>0</v>
      </c>
      <c r="S19" s="5" t="e">
        <f t="shared" si="2"/>
        <v>#NUM!</v>
      </c>
      <c r="T19" s="1">
        <v>0</v>
      </c>
      <c r="U19" s="5" t="e">
        <f t="shared" si="3"/>
        <v>#NUM!</v>
      </c>
      <c r="V19" s="1">
        <f t="shared" si="4"/>
        <v>3808</v>
      </c>
      <c r="W19" s="3">
        <f t="shared" si="5"/>
        <v>3808</v>
      </c>
    </row>
    <row r="20" spans="2:23" ht="15" customHeight="1" x14ac:dyDescent="0.2">
      <c r="B20" s="2">
        <v>15</v>
      </c>
      <c r="C20" s="52"/>
      <c r="D20" s="14" t="s">
        <v>15</v>
      </c>
      <c r="E20" s="21"/>
      <c r="F20" s="16">
        <f>IF(E20=0,P20,O20)</f>
        <v>0</v>
      </c>
      <c r="G20" s="21"/>
      <c r="H20" s="5">
        <f>IF(G20&gt;213,S20,P20)</f>
        <v>0</v>
      </c>
      <c r="I20" s="21"/>
      <c r="J20" s="5">
        <f>IF(I20&gt;7.98,U20,P20)</f>
        <v>0</v>
      </c>
      <c r="K20" s="35"/>
      <c r="L20" s="15">
        <f>IF(K20=0,P20,V20)</f>
        <v>0</v>
      </c>
      <c r="M20" s="5">
        <f>SUM(F20+H20+J20+L20)</f>
        <v>0</v>
      </c>
      <c r="N20" s="39"/>
      <c r="O20">
        <f t="shared" si="0"/>
        <v>2674</v>
      </c>
      <c r="P20" s="1">
        <v>0</v>
      </c>
      <c r="Q20" s="5">
        <f t="shared" si="1"/>
        <v>2674</v>
      </c>
      <c r="R20" s="1">
        <v>0</v>
      </c>
      <c r="S20" s="5" t="e">
        <f t="shared" si="2"/>
        <v>#NUM!</v>
      </c>
      <c r="T20" s="1">
        <v>0</v>
      </c>
      <c r="U20" s="5" t="e">
        <f t="shared" si="3"/>
        <v>#NUM!</v>
      </c>
      <c r="V20" s="1">
        <f t="shared" si="4"/>
        <v>3808</v>
      </c>
      <c r="W20" s="3">
        <f t="shared" si="5"/>
        <v>3808</v>
      </c>
    </row>
    <row r="21" spans="2:23" ht="15" customHeight="1" x14ac:dyDescent="0.2">
      <c r="B21" s="2">
        <v>16</v>
      </c>
      <c r="C21" s="32"/>
      <c r="D21" s="14" t="s">
        <v>16</v>
      </c>
      <c r="E21" s="21"/>
      <c r="F21" s="16">
        <f>IF(E21=0,P21,O21)</f>
        <v>0</v>
      </c>
      <c r="G21" s="21"/>
      <c r="H21" s="5">
        <f>IF(G21&gt;213,S21,P21)</f>
        <v>0</v>
      </c>
      <c r="I21" s="21"/>
      <c r="J21" s="5">
        <f>IF(I21&gt;7.98,U21,P21)</f>
        <v>0</v>
      </c>
      <c r="K21" s="35"/>
      <c r="L21" s="15">
        <f>IF(K21=0,P21,V21)</f>
        <v>0</v>
      </c>
      <c r="M21" s="5">
        <f>SUM(F21+H21+J21+L21)</f>
        <v>0</v>
      </c>
      <c r="N21" s="39"/>
      <c r="O21">
        <f t="shared" si="0"/>
        <v>2674</v>
      </c>
      <c r="P21" s="1">
        <v>0</v>
      </c>
      <c r="Q21" s="5">
        <f t="shared" si="1"/>
        <v>2674</v>
      </c>
      <c r="R21" s="1">
        <v>0</v>
      </c>
      <c r="S21" s="5" t="e">
        <f t="shared" si="2"/>
        <v>#NUM!</v>
      </c>
      <c r="T21" s="1">
        <v>0</v>
      </c>
      <c r="U21" s="5" t="e">
        <f t="shared" si="3"/>
        <v>#NUM!</v>
      </c>
      <c r="V21" s="1">
        <f t="shared" si="4"/>
        <v>3808</v>
      </c>
      <c r="W21" s="3">
        <f t="shared" si="5"/>
        <v>3808</v>
      </c>
    </row>
    <row r="22" spans="2:23" ht="15" customHeight="1" x14ac:dyDescent="0.2">
      <c r="B22" s="2">
        <v>17</v>
      </c>
      <c r="C22" s="32"/>
      <c r="D22" s="14" t="s">
        <v>21</v>
      </c>
      <c r="E22" s="21"/>
      <c r="F22" s="16">
        <f>IF(E22=0,P22,O22)</f>
        <v>0</v>
      </c>
      <c r="G22" s="21"/>
      <c r="H22" s="5">
        <f>IF(G22&gt;213,S22,P22)</f>
        <v>0</v>
      </c>
      <c r="I22" s="21"/>
      <c r="J22" s="5">
        <f>IF(I22&gt;7.98,U22,P22)</f>
        <v>0</v>
      </c>
      <c r="K22" s="35"/>
      <c r="L22" s="15">
        <f>IF(K22=0,P22,V22)</f>
        <v>0</v>
      </c>
      <c r="M22" s="5">
        <f>SUM(F22+H22+J22+L22)</f>
        <v>0</v>
      </c>
      <c r="N22" s="39"/>
      <c r="O22">
        <f t="shared" si="0"/>
        <v>2674</v>
      </c>
      <c r="P22" s="1">
        <v>0</v>
      </c>
      <c r="Q22" s="5">
        <f t="shared" si="1"/>
        <v>2674</v>
      </c>
      <c r="R22" s="1">
        <v>0</v>
      </c>
      <c r="S22" s="5" t="e">
        <f t="shared" si="2"/>
        <v>#NUM!</v>
      </c>
      <c r="T22" s="1">
        <v>0</v>
      </c>
      <c r="U22" s="5" t="e">
        <f t="shared" si="3"/>
        <v>#NUM!</v>
      </c>
      <c r="V22" s="1">
        <f t="shared" si="4"/>
        <v>3808</v>
      </c>
      <c r="W22" s="3">
        <f t="shared" si="5"/>
        <v>3808</v>
      </c>
    </row>
    <row r="23" spans="2:23" ht="15" customHeight="1" x14ac:dyDescent="0.2">
      <c r="B23" s="2">
        <v>18</v>
      </c>
      <c r="C23" s="32"/>
      <c r="D23" s="14" t="s">
        <v>22</v>
      </c>
      <c r="E23" s="21"/>
      <c r="F23" s="16">
        <f>IF(E23=0,P23,O23)</f>
        <v>0</v>
      </c>
      <c r="G23" s="21"/>
      <c r="H23" s="5">
        <f>IF(G23&gt;213,S23,P23)</f>
        <v>0</v>
      </c>
      <c r="I23" s="21"/>
      <c r="J23" s="5">
        <f>IF(I23&gt;7.98,U23,P23)</f>
        <v>0</v>
      </c>
      <c r="K23" s="35"/>
      <c r="L23" s="15">
        <f>IF(K23=0,P23,V23)</f>
        <v>0</v>
      </c>
      <c r="M23" s="5">
        <f>SUM(F23+H23+J23+L23)</f>
        <v>0</v>
      </c>
      <c r="N23" s="39"/>
      <c r="O23">
        <f t="shared" si="0"/>
        <v>2674</v>
      </c>
      <c r="P23" s="1">
        <v>0</v>
      </c>
      <c r="Q23" s="5">
        <f t="shared" si="1"/>
        <v>2674</v>
      </c>
      <c r="R23" s="1">
        <v>0</v>
      </c>
      <c r="S23" s="5" t="e">
        <f t="shared" si="2"/>
        <v>#NUM!</v>
      </c>
      <c r="T23" s="1">
        <v>0</v>
      </c>
      <c r="U23" s="5" t="e">
        <f t="shared" si="3"/>
        <v>#NUM!</v>
      </c>
      <c r="V23" s="1">
        <f t="shared" si="4"/>
        <v>3808</v>
      </c>
      <c r="W23" s="3">
        <f t="shared" si="5"/>
        <v>3808</v>
      </c>
    </row>
    <row r="24" spans="2:23" ht="15" customHeight="1" x14ac:dyDescent="0.2">
      <c r="B24" s="2">
        <v>19</v>
      </c>
      <c r="C24" s="32"/>
      <c r="D24" s="14" t="s">
        <v>23</v>
      </c>
      <c r="E24" s="21"/>
      <c r="F24" s="16">
        <f>IF(E24=0,P24,O24)</f>
        <v>0</v>
      </c>
      <c r="G24" s="21"/>
      <c r="H24" s="5">
        <f>IF(G24&gt;213,S24,P24)</f>
        <v>0</v>
      </c>
      <c r="I24" s="21"/>
      <c r="J24" s="5">
        <f>IF(I24&gt;7.98,U24,P24)</f>
        <v>0</v>
      </c>
      <c r="K24" s="35"/>
      <c r="L24" s="15">
        <f>IF(K24=0,P24,V24)</f>
        <v>0</v>
      </c>
      <c r="M24" s="5">
        <f>SUM(F24+H24+J24+L24)</f>
        <v>0</v>
      </c>
      <c r="N24" s="39"/>
      <c r="O24">
        <f t="shared" si="0"/>
        <v>2674</v>
      </c>
      <c r="P24" s="1">
        <v>0</v>
      </c>
      <c r="Q24" s="5">
        <f t="shared" si="1"/>
        <v>2674</v>
      </c>
      <c r="R24" s="1">
        <v>0</v>
      </c>
      <c r="S24" s="5" t="e">
        <f t="shared" si="2"/>
        <v>#NUM!</v>
      </c>
      <c r="T24" s="1">
        <v>0</v>
      </c>
      <c r="U24" s="5" t="e">
        <f t="shared" si="3"/>
        <v>#NUM!</v>
      </c>
      <c r="V24" s="1">
        <f t="shared" si="4"/>
        <v>3808</v>
      </c>
      <c r="W24" s="3">
        <f t="shared" si="5"/>
        <v>3808</v>
      </c>
    </row>
    <row r="25" spans="2:23" ht="15" customHeight="1" x14ac:dyDescent="0.2">
      <c r="B25" s="2">
        <v>20</v>
      </c>
      <c r="C25" s="32"/>
      <c r="D25" s="14" t="s">
        <v>28</v>
      </c>
      <c r="E25" s="21"/>
      <c r="F25" s="16">
        <f>IF(E25=0,P25,O25)</f>
        <v>0</v>
      </c>
      <c r="G25" s="21"/>
      <c r="H25" s="5">
        <f>IF(G25&gt;213,S25,P25)</f>
        <v>0</v>
      </c>
      <c r="I25" s="21"/>
      <c r="J25" s="5">
        <f>IF(I25&gt;7.98,U25,P25)</f>
        <v>0</v>
      </c>
      <c r="K25" s="35"/>
      <c r="L25" s="15">
        <f>IF(K25=0,P25,V25)</f>
        <v>0</v>
      </c>
      <c r="M25" s="5">
        <f>SUM(F25+H25+J25+L25)</f>
        <v>0</v>
      </c>
      <c r="N25" s="39"/>
      <c r="O25">
        <f t="shared" si="0"/>
        <v>2674</v>
      </c>
      <c r="P25" s="1">
        <v>0</v>
      </c>
      <c r="Q25" s="5">
        <f t="shared" si="1"/>
        <v>2674</v>
      </c>
      <c r="R25" s="1">
        <v>0</v>
      </c>
      <c r="S25" s="5" t="e">
        <f t="shared" si="2"/>
        <v>#NUM!</v>
      </c>
      <c r="T25" s="1">
        <v>0</v>
      </c>
      <c r="U25" s="5" t="e">
        <f t="shared" si="3"/>
        <v>#NUM!</v>
      </c>
      <c r="V25" s="1">
        <f t="shared" si="4"/>
        <v>3808</v>
      </c>
      <c r="W25" s="3">
        <f t="shared" si="5"/>
        <v>3808</v>
      </c>
    </row>
    <row r="26" spans="2:23" ht="15" customHeight="1" x14ac:dyDescent="0.2">
      <c r="B26" s="2">
        <v>21</v>
      </c>
      <c r="C26" s="50"/>
      <c r="D26" s="14" t="s">
        <v>30</v>
      </c>
      <c r="E26" s="21"/>
      <c r="F26" s="16">
        <f>IF(E26=0,P26,O26)</f>
        <v>0</v>
      </c>
      <c r="G26" s="21"/>
      <c r="H26" s="5">
        <f>IF(G26&gt;213,S26,P26)</f>
        <v>0</v>
      </c>
      <c r="I26" s="21"/>
      <c r="J26" s="5">
        <f>IF(I26&gt;7.98,U26,P26)</f>
        <v>0</v>
      </c>
      <c r="K26" s="35"/>
      <c r="L26" s="15">
        <f>IF(K26=0,P26,V26)</f>
        <v>0</v>
      </c>
      <c r="M26" s="5">
        <f>SUM(F26+H26+J26+L26)</f>
        <v>0</v>
      </c>
      <c r="N26" s="39"/>
      <c r="O26">
        <f t="shared" si="0"/>
        <v>2674</v>
      </c>
      <c r="P26" s="1">
        <v>0</v>
      </c>
      <c r="Q26" s="5">
        <f t="shared" si="1"/>
        <v>2674</v>
      </c>
      <c r="R26" s="1">
        <v>0</v>
      </c>
      <c r="S26" s="5" t="e">
        <f t="shared" si="2"/>
        <v>#NUM!</v>
      </c>
      <c r="T26" s="1">
        <v>0</v>
      </c>
      <c r="U26" s="5" t="e">
        <f t="shared" si="3"/>
        <v>#NUM!</v>
      </c>
      <c r="V26" s="1">
        <f t="shared" si="4"/>
        <v>3808</v>
      </c>
      <c r="W26" s="3">
        <f t="shared" si="5"/>
        <v>3808</v>
      </c>
    </row>
    <row r="27" spans="2:23" ht="15" customHeight="1" x14ac:dyDescent="0.2">
      <c r="B27" s="2">
        <v>22</v>
      </c>
      <c r="C27" s="1"/>
      <c r="D27" s="14" t="s">
        <v>31</v>
      </c>
      <c r="E27" s="21"/>
      <c r="F27" s="16">
        <f>IF(E27=0,P27,O27)</f>
        <v>0</v>
      </c>
      <c r="G27" s="21"/>
      <c r="H27" s="5">
        <f>IF(G27&gt;213,S27,P27)</f>
        <v>0</v>
      </c>
      <c r="I27" s="21"/>
      <c r="J27" s="5">
        <f>IF(I27&gt;7.98,U27,P27)</f>
        <v>0</v>
      </c>
      <c r="K27" s="35"/>
      <c r="L27" s="15">
        <f>IF(K27=0,P27,V27)</f>
        <v>0</v>
      </c>
      <c r="M27" s="5">
        <f>SUM(F27+H27+J27+L27)</f>
        <v>0</v>
      </c>
      <c r="N27" s="39"/>
      <c r="O27">
        <f t="shared" si="0"/>
        <v>2674</v>
      </c>
      <c r="P27" s="1">
        <v>0</v>
      </c>
      <c r="Q27" s="5">
        <f t="shared" si="1"/>
        <v>2674</v>
      </c>
      <c r="R27" s="1">
        <v>0</v>
      </c>
      <c r="S27" s="5" t="e">
        <f t="shared" si="2"/>
        <v>#NUM!</v>
      </c>
      <c r="T27" s="1">
        <v>0</v>
      </c>
      <c r="U27" s="5" t="e">
        <f t="shared" si="3"/>
        <v>#NUM!</v>
      </c>
      <c r="V27" s="1">
        <f t="shared" si="4"/>
        <v>3808</v>
      </c>
      <c r="W27" s="3">
        <f t="shared" si="5"/>
        <v>3808</v>
      </c>
    </row>
    <row r="28" spans="2:23" ht="15" customHeight="1" x14ac:dyDescent="0.2">
      <c r="B28" s="2">
        <v>23</v>
      </c>
      <c r="C28" s="32" t="s">
        <v>181</v>
      </c>
      <c r="D28" s="14" t="s">
        <v>32</v>
      </c>
      <c r="E28" s="21">
        <v>11.26</v>
      </c>
      <c r="F28" s="16">
        <f>IF(E28=0,P28,O28)</f>
        <v>0</v>
      </c>
      <c r="G28" s="21">
        <v>190</v>
      </c>
      <c r="H28" s="5">
        <f>IF(G28&gt;213,S28,P28)</f>
        <v>0</v>
      </c>
      <c r="I28" s="21">
        <v>7.7</v>
      </c>
      <c r="J28" s="5">
        <f>IF(I28&gt;7.98,U28,P28)</f>
        <v>0</v>
      </c>
      <c r="K28" s="35">
        <v>87.28</v>
      </c>
      <c r="L28" s="15">
        <f>IF(K28=0,P28,V28)</f>
        <v>0</v>
      </c>
      <c r="M28" s="5">
        <f>SUM(F28+H28+J28+L28)</f>
        <v>0</v>
      </c>
      <c r="N28" s="39"/>
      <c r="O28">
        <f t="shared" si="0"/>
        <v>0</v>
      </c>
      <c r="P28" s="1">
        <v>0</v>
      </c>
      <c r="Q28" s="5" t="e">
        <f t="shared" si="1"/>
        <v>#NUM!</v>
      </c>
      <c r="R28" s="1">
        <v>0</v>
      </c>
      <c r="S28" s="5" t="e">
        <f t="shared" si="2"/>
        <v>#NUM!</v>
      </c>
      <c r="T28" s="1">
        <v>0</v>
      </c>
      <c r="U28" s="5" t="e">
        <f t="shared" si="3"/>
        <v>#NUM!</v>
      </c>
      <c r="V28" s="1">
        <f t="shared" si="4"/>
        <v>0</v>
      </c>
      <c r="W28" s="3" t="e">
        <f t="shared" si="5"/>
        <v>#NUM!</v>
      </c>
    </row>
    <row r="29" spans="2:23" ht="15" customHeight="1" x14ac:dyDescent="0.2">
      <c r="B29" s="2">
        <v>24</v>
      </c>
      <c r="C29" s="32"/>
      <c r="D29" s="14" t="s">
        <v>33</v>
      </c>
      <c r="E29" s="21"/>
      <c r="F29" s="16">
        <f>IF(E29=0,P29,O29)</f>
        <v>0</v>
      </c>
      <c r="G29" s="21"/>
      <c r="H29" s="5">
        <f>IF(G29&gt;213,S29,P29)</f>
        <v>0</v>
      </c>
      <c r="I29" s="21"/>
      <c r="J29" s="5">
        <f>IF(I29&gt;7.98,U29,P29)</f>
        <v>0</v>
      </c>
      <c r="K29" s="35"/>
      <c r="L29" s="15">
        <f>IF(K29=0,P29,V29)</f>
        <v>0</v>
      </c>
      <c r="M29" s="5">
        <f>SUM(F29+H29+J29+L29)</f>
        <v>0</v>
      </c>
      <c r="N29" s="39"/>
      <c r="O29">
        <f t="shared" si="0"/>
        <v>2674</v>
      </c>
      <c r="P29" s="1">
        <v>0</v>
      </c>
      <c r="Q29" s="5">
        <f t="shared" si="1"/>
        <v>2674</v>
      </c>
      <c r="R29" s="1">
        <v>0</v>
      </c>
      <c r="S29" s="5" t="e">
        <f t="shared" si="2"/>
        <v>#NUM!</v>
      </c>
      <c r="T29" s="1">
        <v>0</v>
      </c>
      <c r="U29" s="5" t="e">
        <f t="shared" si="3"/>
        <v>#NUM!</v>
      </c>
      <c r="V29" s="1">
        <f t="shared" si="4"/>
        <v>3808</v>
      </c>
      <c r="W29" s="3">
        <f t="shared" si="5"/>
        <v>3808</v>
      </c>
    </row>
    <row r="30" spans="2:23" ht="24" customHeight="1" x14ac:dyDescent="0.2">
      <c r="N30" s="46"/>
    </row>
    <row r="31" spans="2:23" ht="15" customHeight="1" x14ac:dyDescent="0.2">
      <c r="D31" t="s">
        <v>0</v>
      </c>
      <c r="N31" s="46"/>
    </row>
    <row r="32" spans="2:23" ht="15" customHeight="1" x14ac:dyDescent="0.2">
      <c r="N32" s="46"/>
    </row>
    <row r="33" spans="2:23" ht="15" customHeight="1" thickBot="1" x14ac:dyDescent="0.25">
      <c r="C33" s="7" t="s">
        <v>35</v>
      </c>
      <c r="N33" s="46"/>
    </row>
    <row r="34" spans="2:23" ht="15" customHeight="1" thickBot="1" x14ac:dyDescent="0.25">
      <c r="B34" s="6"/>
      <c r="C34" s="6" t="s">
        <v>2</v>
      </c>
      <c r="D34" s="6"/>
      <c r="E34" s="6">
        <v>10.7</v>
      </c>
      <c r="F34" s="6"/>
      <c r="G34" s="6">
        <v>213</v>
      </c>
      <c r="H34" s="6"/>
      <c r="I34" s="6">
        <v>7.98</v>
      </c>
      <c r="J34" s="6"/>
      <c r="K34" s="6">
        <v>75</v>
      </c>
      <c r="L34" s="6"/>
      <c r="M34" s="6"/>
      <c r="N34" s="38"/>
    </row>
    <row r="35" spans="2:23" ht="15" customHeight="1" thickBot="1" x14ac:dyDescent="0.25">
      <c r="B35" s="6"/>
      <c r="C35" s="6" t="s">
        <v>3</v>
      </c>
      <c r="D35" s="6" t="s">
        <v>4</v>
      </c>
      <c r="E35" s="6" t="s">
        <v>5</v>
      </c>
      <c r="F35" s="6" t="s">
        <v>6</v>
      </c>
      <c r="G35" s="6" t="s">
        <v>7</v>
      </c>
      <c r="H35" s="6" t="s">
        <v>6</v>
      </c>
      <c r="I35" s="6" t="s">
        <v>8</v>
      </c>
      <c r="J35" s="6" t="s">
        <v>6</v>
      </c>
      <c r="K35" s="6" t="s">
        <v>9</v>
      </c>
      <c r="L35" s="6" t="s">
        <v>6</v>
      </c>
      <c r="M35" s="6" t="s">
        <v>10</v>
      </c>
      <c r="N35" s="38"/>
    </row>
    <row r="36" spans="2:23" ht="15" customHeight="1" x14ac:dyDescent="0.2">
      <c r="B36" s="4">
        <v>1</v>
      </c>
      <c r="C36" s="31" t="s">
        <v>71</v>
      </c>
      <c r="D36" s="13" t="s">
        <v>19</v>
      </c>
      <c r="E36" s="21">
        <v>9.36</v>
      </c>
      <c r="F36" s="16">
        <f>IF(E36=0,P36,O36)</f>
        <v>62</v>
      </c>
      <c r="G36" s="21">
        <v>300</v>
      </c>
      <c r="H36" s="5">
        <f>IF(G36&gt;213,S36,P36)</f>
        <v>107</v>
      </c>
      <c r="I36" s="21">
        <v>14.7</v>
      </c>
      <c r="J36" s="5">
        <f>IF(I36&gt;7.98,U36,P36)</f>
        <v>53</v>
      </c>
      <c r="K36" s="21">
        <v>60.64</v>
      </c>
      <c r="L36" s="15">
        <f>IF(K36=0,P36,V36)</f>
        <v>191</v>
      </c>
      <c r="M36" s="5">
        <f>SUM(F36+H36+J36+L36)</f>
        <v>413</v>
      </c>
      <c r="N36" s="39"/>
      <c r="O36">
        <f t="shared" ref="O36:O59" si="6">IF(E36&lt;10.7,Q36,P36)</f>
        <v>62</v>
      </c>
      <c r="P36" s="1">
        <v>0</v>
      </c>
      <c r="Q36" s="5">
        <f>TRUNC(36.6476*POWER(10.7-E36,1.81))</f>
        <v>62</v>
      </c>
      <c r="R36" s="1">
        <v>0</v>
      </c>
      <c r="S36" s="5">
        <f>TRUNC(0.188807*POWER(G36-210,1.41))</f>
        <v>107</v>
      </c>
      <c r="T36" s="1">
        <v>0</v>
      </c>
      <c r="U36" s="5">
        <f>TRUNC(7.86*POWER(I36-7.98,1.01))</f>
        <v>53</v>
      </c>
      <c r="V36" s="1">
        <f>IF(K36&lt;75,W36,P36)</f>
        <v>191</v>
      </c>
      <c r="W36" s="3">
        <f>TRUNC(1.53775*POWER(75-K36,1.81))</f>
        <v>191</v>
      </c>
    </row>
    <row r="37" spans="2:23" ht="15" customHeight="1" x14ac:dyDescent="0.2">
      <c r="B37" s="2">
        <v>2</v>
      </c>
      <c r="C37" s="32" t="s">
        <v>73</v>
      </c>
      <c r="D37" s="14" t="s">
        <v>17</v>
      </c>
      <c r="E37" s="21">
        <v>9.09</v>
      </c>
      <c r="F37" s="16">
        <f>IF(E37=0,P37,O37)</f>
        <v>86</v>
      </c>
      <c r="G37" s="21">
        <v>284</v>
      </c>
      <c r="H37" s="5">
        <f>IF(G37&gt;213,S37,P37)</f>
        <v>81</v>
      </c>
      <c r="I37" s="21">
        <v>13.6</v>
      </c>
      <c r="J37" s="5">
        <f>IF(I37&gt;7.98,U37,P37)</f>
        <v>44</v>
      </c>
      <c r="K37" s="21">
        <v>60.44</v>
      </c>
      <c r="L37" s="15">
        <f>IF(K37=0,P37,V37)</f>
        <v>195</v>
      </c>
      <c r="M37" s="5">
        <f>SUM(F37+H37+J37+L37)</f>
        <v>406</v>
      </c>
      <c r="N37" s="39"/>
      <c r="O37">
        <f t="shared" si="6"/>
        <v>86</v>
      </c>
      <c r="P37" s="1">
        <v>0</v>
      </c>
      <c r="Q37" s="5">
        <f t="shared" ref="Q37:Q59" si="7">TRUNC(36.6476*POWER(10.7-E37,1.81))</f>
        <v>86</v>
      </c>
      <c r="R37" s="1">
        <v>0</v>
      </c>
      <c r="S37" s="5">
        <f t="shared" ref="S37:S59" si="8">TRUNC(0.188807*POWER(G37-210,1.41))</f>
        <v>81</v>
      </c>
      <c r="T37" s="1">
        <v>0</v>
      </c>
      <c r="U37" s="5">
        <f t="shared" ref="U37:U59" si="9">TRUNC(7.86*POWER(I37-7.98,1.01))</f>
        <v>44</v>
      </c>
      <c r="V37" s="1">
        <f t="shared" ref="V37:V59" si="10">IF(K37&lt;75,W37,P37)</f>
        <v>195</v>
      </c>
      <c r="W37" s="3">
        <f t="shared" ref="W37:W59" si="11">TRUNC(1.53775*POWER(75-K37,1.81))</f>
        <v>195</v>
      </c>
    </row>
    <row r="38" spans="2:23" ht="15" customHeight="1" x14ac:dyDescent="0.2">
      <c r="B38" s="2">
        <v>3</v>
      </c>
      <c r="C38" s="32" t="s">
        <v>72</v>
      </c>
      <c r="D38" s="14" t="s">
        <v>18</v>
      </c>
      <c r="E38" s="21">
        <v>9.02</v>
      </c>
      <c r="F38" s="16">
        <f>IF(E38=0,P38,O38)</f>
        <v>93</v>
      </c>
      <c r="G38" s="21">
        <v>286</v>
      </c>
      <c r="H38" s="5">
        <f>IF(G38&gt;213,S38,P38)</f>
        <v>84</v>
      </c>
      <c r="I38" s="21">
        <v>23.1</v>
      </c>
      <c r="J38" s="5">
        <f>IF(I38&gt;7.98,U38,P38)</f>
        <v>122</v>
      </c>
      <c r="K38" s="21">
        <v>65.66</v>
      </c>
      <c r="L38" s="15">
        <f>IF(K38=0,P38,V38)</f>
        <v>87</v>
      </c>
      <c r="M38" s="5">
        <f>SUM(F38+H38+J38+L38)</f>
        <v>386</v>
      </c>
      <c r="N38" s="39"/>
      <c r="O38">
        <f t="shared" si="6"/>
        <v>93</v>
      </c>
      <c r="P38" s="1">
        <v>0</v>
      </c>
      <c r="Q38" s="5">
        <f t="shared" si="7"/>
        <v>93</v>
      </c>
      <c r="R38" s="1">
        <v>0</v>
      </c>
      <c r="S38" s="5">
        <f t="shared" si="8"/>
        <v>84</v>
      </c>
      <c r="T38" s="1">
        <v>0</v>
      </c>
      <c r="U38" s="5">
        <f t="shared" si="9"/>
        <v>122</v>
      </c>
      <c r="V38" s="1">
        <f t="shared" si="10"/>
        <v>87</v>
      </c>
      <c r="W38" s="3">
        <f t="shared" si="11"/>
        <v>87</v>
      </c>
    </row>
    <row r="39" spans="2:23" ht="15" customHeight="1" x14ac:dyDescent="0.2">
      <c r="B39" s="2">
        <v>4</v>
      </c>
      <c r="C39" s="32" t="s">
        <v>68</v>
      </c>
      <c r="D39" s="14" t="s">
        <v>26</v>
      </c>
      <c r="E39" s="21">
        <v>9.36</v>
      </c>
      <c r="F39" s="16">
        <f>IF(E39=0,P39,O39)</f>
        <v>62</v>
      </c>
      <c r="G39" s="21">
        <v>312</v>
      </c>
      <c r="H39" s="5">
        <f>IF(G39&gt;213,S39,P39)</f>
        <v>128</v>
      </c>
      <c r="I39" s="21">
        <v>18.600000000000001</v>
      </c>
      <c r="J39" s="5">
        <f>IF(I39&gt;7.98,U39,P39)</f>
        <v>85</v>
      </c>
      <c r="K39" s="21">
        <v>64.88</v>
      </c>
      <c r="L39" s="15">
        <f>IF(K39=0,P39,V39)</f>
        <v>101</v>
      </c>
      <c r="M39" s="5">
        <f>SUM(F39+H39+J39+L39)</f>
        <v>376</v>
      </c>
      <c r="N39" s="39"/>
      <c r="O39">
        <f t="shared" si="6"/>
        <v>62</v>
      </c>
      <c r="P39" s="1">
        <v>0</v>
      </c>
      <c r="Q39" s="5">
        <f t="shared" si="7"/>
        <v>62</v>
      </c>
      <c r="R39" s="1">
        <v>0</v>
      </c>
      <c r="S39" s="5">
        <f t="shared" si="8"/>
        <v>128</v>
      </c>
      <c r="T39" s="1">
        <v>0</v>
      </c>
      <c r="U39" s="5">
        <f t="shared" si="9"/>
        <v>85</v>
      </c>
      <c r="V39" s="1">
        <f t="shared" si="10"/>
        <v>101</v>
      </c>
      <c r="W39" s="3">
        <f t="shared" si="11"/>
        <v>101</v>
      </c>
    </row>
    <row r="40" spans="2:23" ht="15" customHeight="1" x14ac:dyDescent="0.2">
      <c r="B40" s="2">
        <v>5</v>
      </c>
      <c r="C40" s="32" t="s">
        <v>74</v>
      </c>
      <c r="D40" s="14" t="s">
        <v>13</v>
      </c>
      <c r="E40" s="21">
        <v>8.86</v>
      </c>
      <c r="F40" s="16">
        <f>IF(E40=0,P40,O40)</f>
        <v>110</v>
      </c>
      <c r="G40" s="21">
        <v>273</v>
      </c>
      <c r="H40" s="5">
        <f>IF(G40&gt;213,S40,P40)</f>
        <v>65</v>
      </c>
      <c r="I40" s="21">
        <v>11.3</v>
      </c>
      <c r="J40" s="5">
        <f>IF(I40&gt;7.98,U40,P40)</f>
        <v>26</v>
      </c>
      <c r="K40" s="21">
        <v>63.25</v>
      </c>
      <c r="L40" s="15">
        <f>IF(K40=0,P40,V40)</f>
        <v>132</v>
      </c>
      <c r="M40" s="5">
        <f>SUM(F40+H40+J40+L40)</f>
        <v>333</v>
      </c>
      <c r="N40" s="39"/>
      <c r="O40">
        <f t="shared" si="6"/>
        <v>110</v>
      </c>
      <c r="P40" s="1">
        <v>0</v>
      </c>
      <c r="Q40" s="5">
        <f t="shared" si="7"/>
        <v>110</v>
      </c>
      <c r="R40" s="1">
        <v>0</v>
      </c>
      <c r="S40" s="5">
        <f t="shared" si="8"/>
        <v>65</v>
      </c>
      <c r="T40" s="1">
        <v>0</v>
      </c>
      <c r="U40" s="5">
        <f t="shared" si="9"/>
        <v>26</v>
      </c>
      <c r="V40" s="1">
        <f t="shared" si="10"/>
        <v>132</v>
      </c>
      <c r="W40" s="3">
        <f t="shared" si="11"/>
        <v>132</v>
      </c>
    </row>
    <row r="41" spans="2:23" ht="15" customHeight="1" x14ac:dyDescent="0.2">
      <c r="B41" s="2">
        <v>6</v>
      </c>
      <c r="C41" s="32" t="s">
        <v>66</v>
      </c>
      <c r="D41" s="14" t="s">
        <v>29</v>
      </c>
      <c r="E41" s="21">
        <v>9.36</v>
      </c>
      <c r="F41" s="16">
        <f>IF(E41=0,P41,O41)</f>
        <v>62</v>
      </c>
      <c r="G41" s="21">
        <v>253</v>
      </c>
      <c r="H41" s="5">
        <f>IF(G41&gt;213,S41,P41)</f>
        <v>37</v>
      </c>
      <c r="I41" s="21">
        <v>12.8</v>
      </c>
      <c r="J41" s="5">
        <f>IF(I41&gt;7.98,U41,P41)</f>
        <v>38</v>
      </c>
      <c r="K41" s="21">
        <v>60.7</v>
      </c>
      <c r="L41" s="15">
        <f>IF(K41=0,P41,V41)</f>
        <v>189</v>
      </c>
      <c r="M41" s="5">
        <f>SUM(F41+H41+J41+L41)</f>
        <v>326</v>
      </c>
      <c r="N41" s="39"/>
      <c r="O41">
        <f t="shared" si="6"/>
        <v>62</v>
      </c>
      <c r="P41" s="1">
        <v>0</v>
      </c>
      <c r="Q41" s="5">
        <f t="shared" si="7"/>
        <v>62</v>
      </c>
      <c r="R41" s="1">
        <v>0</v>
      </c>
      <c r="S41" s="5">
        <f t="shared" si="8"/>
        <v>37</v>
      </c>
      <c r="T41" s="1">
        <v>0</v>
      </c>
      <c r="U41" s="5">
        <f t="shared" si="9"/>
        <v>38</v>
      </c>
      <c r="V41" s="1">
        <f t="shared" si="10"/>
        <v>189</v>
      </c>
      <c r="W41" s="3">
        <f t="shared" si="11"/>
        <v>189</v>
      </c>
    </row>
    <row r="42" spans="2:23" ht="15" customHeight="1" x14ac:dyDescent="0.25">
      <c r="B42" s="2">
        <v>7</v>
      </c>
      <c r="C42" s="53" t="s">
        <v>70</v>
      </c>
      <c r="D42" s="14" t="s">
        <v>20</v>
      </c>
      <c r="E42" s="21">
        <v>9.43</v>
      </c>
      <c r="F42" s="16">
        <f>IF(E42=0,P42,O42)</f>
        <v>56</v>
      </c>
      <c r="G42" s="21">
        <v>294</v>
      </c>
      <c r="H42" s="5">
        <f>IF(G42&gt;213,S42,P42)</f>
        <v>97</v>
      </c>
      <c r="I42" s="21">
        <v>12.7</v>
      </c>
      <c r="J42" s="5">
        <f>IF(I42&gt;7.98,U42,P42)</f>
        <v>37</v>
      </c>
      <c r="K42" s="21">
        <v>64.31</v>
      </c>
      <c r="L42" s="15">
        <f>IF(K42=0,P42,V42)</f>
        <v>112</v>
      </c>
      <c r="M42" s="5">
        <f>SUM(F42+H42+J42+L42)</f>
        <v>302</v>
      </c>
      <c r="N42" s="39"/>
      <c r="O42">
        <f t="shared" si="6"/>
        <v>56</v>
      </c>
      <c r="P42" s="1">
        <v>0</v>
      </c>
      <c r="Q42" s="5">
        <f t="shared" si="7"/>
        <v>56</v>
      </c>
      <c r="R42" s="1">
        <v>0</v>
      </c>
      <c r="S42" s="5">
        <f t="shared" si="8"/>
        <v>97</v>
      </c>
      <c r="T42" s="1">
        <v>0</v>
      </c>
      <c r="U42" s="5">
        <f t="shared" si="9"/>
        <v>37</v>
      </c>
      <c r="V42" s="1">
        <f t="shared" si="10"/>
        <v>112</v>
      </c>
      <c r="W42" s="3">
        <f t="shared" si="11"/>
        <v>112</v>
      </c>
    </row>
    <row r="43" spans="2:23" ht="15" customHeight="1" x14ac:dyDescent="0.2">
      <c r="B43" s="2">
        <v>8</v>
      </c>
      <c r="C43" s="32" t="s">
        <v>166</v>
      </c>
      <c r="D43" s="14" t="s">
        <v>24</v>
      </c>
      <c r="E43" s="21">
        <v>9.26</v>
      </c>
      <c r="F43" s="16">
        <f>IF(E43=0,P43,O43)</f>
        <v>70</v>
      </c>
      <c r="G43" s="21">
        <v>246</v>
      </c>
      <c r="H43" s="5">
        <f>IF(G43&gt;213,S43,P43)</f>
        <v>29</v>
      </c>
      <c r="I43" s="21">
        <v>20</v>
      </c>
      <c r="J43" s="5">
        <f>IF(I43&gt;7.98,U43,P43)</f>
        <v>96</v>
      </c>
      <c r="K43" s="21">
        <v>67.87</v>
      </c>
      <c r="L43" s="15">
        <f>IF(K43=0,P43,V43)</f>
        <v>53</v>
      </c>
      <c r="M43" s="5">
        <f>SUM(F43+H43+J43+L43)</f>
        <v>248</v>
      </c>
      <c r="N43" s="39"/>
      <c r="O43">
        <f t="shared" si="6"/>
        <v>70</v>
      </c>
      <c r="P43" s="1">
        <v>0</v>
      </c>
      <c r="Q43" s="5">
        <f t="shared" si="7"/>
        <v>70</v>
      </c>
      <c r="R43" s="1">
        <v>0</v>
      </c>
      <c r="S43" s="5">
        <f t="shared" si="8"/>
        <v>29</v>
      </c>
      <c r="T43" s="1">
        <v>0</v>
      </c>
      <c r="U43" s="5">
        <f t="shared" si="9"/>
        <v>96</v>
      </c>
      <c r="V43" s="1">
        <f t="shared" si="10"/>
        <v>53</v>
      </c>
      <c r="W43" s="3">
        <f t="shared" si="11"/>
        <v>53</v>
      </c>
    </row>
    <row r="44" spans="2:23" ht="15" customHeight="1" x14ac:dyDescent="0.2">
      <c r="B44" s="2">
        <v>9</v>
      </c>
      <c r="C44" s="32" t="s">
        <v>65</v>
      </c>
      <c r="D44" s="14" t="s">
        <v>34</v>
      </c>
      <c r="E44" s="21">
        <v>9.5</v>
      </c>
      <c r="F44" s="16">
        <f>IF(E44=0,P44,O44)</f>
        <v>50</v>
      </c>
      <c r="G44" s="21">
        <v>258</v>
      </c>
      <c r="H44" s="5">
        <f>IF(G44&gt;213,S44,P44)</f>
        <v>44</v>
      </c>
      <c r="I44" s="21">
        <v>9.5</v>
      </c>
      <c r="J44" s="5">
        <f>IF(I44&gt;7.98,U44,P44)</f>
        <v>11</v>
      </c>
      <c r="K44" s="21">
        <v>65.88</v>
      </c>
      <c r="L44" s="15">
        <f>IF(K44=0,P44,V44)</f>
        <v>84</v>
      </c>
      <c r="M44" s="5">
        <f>SUM(F44+H44+J44+L44)</f>
        <v>189</v>
      </c>
      <c r="N44" s="39"/>
      <c r="O44">
        <f t="shared" si="6"/>
        <v>50</v>
      </c>
      <c r="P44" s="1">
        <v>0</v>
      </c>
      <c r="Q44" s="5">
        <f t="shared" si="7"/>
        <v>50</v>
      </c>
      <c r="R44" s="1">
        <v>0</v>
      </c>
      <c r="S44" s="5">
        <f t="shared" si="8"/>
        <v>44</v>
      </c>
      <c r="T44" s="1">
        <v>0</v>
      </c>
      <c r="U44" s="5">
        <f t="shared" si="9"/>
        <v>11</v>
      </c>
      <c r="V44" s="1">
        <f t="shared" si="10"/>
        <v>84</v>
      </c>
      <c r="W44" s="3">
        <f t="shared" si="11"/>
        <v>84</v>
      </c>
    </row>
    <row r="45" spans="2:23" ht="15" customHeight="1" x14ac:dyDescent="0.2">
      <c r="B45" s="1">
        <v>10</v>
      </c>
      <c r="C45" s="50" t="s">
        <v>75</v>
      </c>
      <c r="D45" s="14" t="s">
        <v>11</v>
      </c>
      <c r="E45" s="21">
        <v>9.9</v>
      </c>
      <c r="F45" s="16">
        <f>IF(E45=0,P45,O45)</f>
        <v>24</v>
      </c>
      <c r="G45" s="21">
        <v>236</v>
      </c>
      <c r="H45" s="5">
        <f>IF(G45&gt;213,S45,P45)</f>
        <v>18</v>
      </c>
      <c r="I45" s="21">
        <v>11.8</v>
      </c>
      <c r="J45" s="5">
        <f>IF(I45&gt;7.98,U45,P45)</f>
        <v>30</v>
      </c>
      <c r="K45" s="21">
        <v>64.52</v>
      </c>
      <c r="L45" s="15">
        <f>IF(K45=0,P45,V45)</f>
        <v>108</v>
      </c>
      <c r="M45" s="5">
        <f>SUM(F45+H45+J45+L45)</f>
        <v>180</v>
      </c>
      <c r="N45" s="39"/>
      <c r="O45">
        <f t="shared" si="6"/>
        <v>24</v>
      </c>
      <c r="P45" s="1">
        <v>0</v>
      </c>
      <c r="Q45" s="5">
        <f t="shared" si="7"/>
        <v>24</v>
      </c>
      <c r="R45" s="1">
        <v>0</v>
      </c>
      <c r="S45" s="5">
        <f t="shared" si="8"/>
        <v>18</v>
      </c>
      <c r="T45" s="1">
        <v>0</v>
      </c>
      <c r="U45" s="5">
        <f t="shared" si="9"/>
        <v>30</v>
      </c>
      <c r="V45" s="1">
        <f t="shared" si="10"/>
        <v>108</v>
      </c>
      <c r="W45" s="3">
        <f t="shared" si="11"/>
        <v>108</v>
      </c>
    </row>
    <row r="46" spans="2:23" ht="15" customHeight="1" x14ac:dyDescent="0.2">
      <c r="B46" s="2">
        <v>11</v>
      </c>
      <c r="C46" s="32" t="s">
        <v>69</v>
      </c>
      <c r="D46" s="14" t="s">
        <v>25</v>
      </c>
      <c r="E46" s="21">
        <v>9.6199999999999992</v>
      </c>
      <c r="F46" s="16">
        <f>IF(E46=0,P46,O46)</f>
        <v>42</v>
      </c>
      <c r="G46" s="21">
        <v>257</v>
      </c>
      <c r="H46" s="5">
        <f>IF(G46&gt;213,S46,P46)</f>
        <v>43</v>
      </c>
      <c r="I46" s="21">
        <v>14.7</v>
      </c>
      <c r="J46" s="5">
        <f>IF(I46&gt;7.98,U46,P46)</f>
        <v>53</v>
      </c>
      <c r="K46" s="21">
        <v>72.209999999999994</v>
      </c>
      <c r="L46" s="15">
        <f>IF(K46=0,P46,V46)</f>
        <v>9</v>
      </c>
      <c r="M46" s="5">
        <f>SUM(F46+H46+J46+L46)</f>
        <v>147</v>
      </c>
      <c r="N46" s="39"/>
      <c r="O46">
        <f t="shared" si="6"/>
        <v>42</v>
      </c>
      <c r="P46" s="1">
        <v>0</v>
      </c>
      <c r="Q46" s="5">
        <f t="shared" si="7"/>
        <v>42</v>
      </c>
      <c r="R46" s="1">
        <v>0</v>
      </c>
      <c r="S46" s="5">
        <f t="shared" si="8"/>
        <v>43</v>
      </c>
      <c r="T46" s="1">
        <v>0</v>
      </c>
      <c r="U46" s="5">
        <f t="shared" si="9"/>
        <v>53</v>
      </c>
      <c r="V46" s="1">
        <f t="shared" si="10"/>
        <v>9</v>
      </c>
      <c r="W46" s="3">
        <f t="shared" si="11"/>
        <v>9</v>
      </c>
    </row>
    <row r="47" spans="2:23" ht="15" customHeight="1" x14ac:dyDescent="0.2">
      <c r="B47" s="2">
        <v>12</v>
      </c>
      <c r="C47" s="32" t="s">
        <v>67</v>
      </c>
      <c r="D47" s="14" t="s">
        <v>27</v>
      </c>
      <c r="E47" s="21">
        <v>9.9700000000000006</v>
      </c>
      <c r="F47" s="16">
        <f>IF(E47=0,P47,O47)</f>
        <v>20</v>
      </c>
      <c r="G47" s="21">
        <v>270</v>
      </c>
      <c r="H47" s="5">
        <f>IF(G47&gt;213,S47,P47)</f>
        <v>60</v>
      </c>
      <c r="I47" s="21">
        <v>11.9</v>
      </c>
      <c r="J47" s="5">
        <f>IF(I47&gt;7.98,U47,P47)</f>
        <v>31</v>
      </c>
      <c r="K47" s="21">
        <v>69.92</v>
      </c>
      <c r="L47" s="15">
        <f>IF(K47=0,P47,V47)</f>
        <v>29</v>
      </c>
      <c r="M47" s="5">
        <f>SUM(F47+H47+J47+L47)</f>
        <v>140</v>
      </c>
      <c r="N47" s="39"/>
      <c r="O47">
        <f t="shared" si="6"/>
        <v>20</v>
      </c>
      <c r="P47" s="1">
        <v>0</v>
      </c>
      <c r="Q47" s="5">
        <f t="shared" si="7"/>
        <v>20</v>
      </c>
      <c r="R47" s="1">
        <v>0</v>
      </c>
      <c r="S47" s="5">
        <f t="shared" si="8"/>
        <v>60</v>
      </c>
      <c r="T47" s="1">
        <v>0</v>
      </c>
      <c r="U47" s="5">
        <f t="shared" si="9"/>
        <v>31</v>
      </c>
      <c r="V47" s="1">
        <f t="shared" si="10"/>
        <v>29</v>
      </c>
      <c r="W47" s="3">
        <f t="shared" si="11"/>
        <v>29</v>
      </c>
    </row>
    <row r="48" spans="2:23" ht="15" customHeight="1" x14ac:dyDescent="0.2">
      <c r="B48" s="2">
        <v>13</v>
      </c>
      <c r="C48" s="32" t="s">
        <v>182</v>
      </c>
      <c r="D48" s="14" t="s">
        <v>32</v>
      </c>
      <c r="E48" s="21">
        <v>9.4499999999999993</v>
      </c>
      <c r="F48" s="16">
        <f>IF(E48=0,P48,O48)</f>
        <v>54</v>
      </c>
      <c r="G48" s="21">
        <v>232</v>
      </c>
      <c r="H48" s="5">
        <f>IF(G48&gt;213,S48,P48)</f>
        <v>14</v>
      </c>
      <c r="I48" s="21">
        <v>15.1</v>
      </c>
      <c r="J48" s="5">
        <f>IF(I48&gt;7.98,U48,P48)</f>
        <v>57</v>
      </c>
      <c r="K48" s="21">
        <v>78.31</v>
      </c>
      <c r="L48" s="15">
        <f>IF(K48=0,P48,V48)</f>
        <v>0</v>
      </c>
      <c r="M48" s="5">
        <f>SUM(F48+H48+J48+L48)</f>
        <v>125</v>
      </c>
      <c r="N48" s="39"/>
      <c r="O48">
        <f t="shared" si="6"/>
        <v>54</v>
      </c>
      <c r="P48" s="1">
        <v>0</v>
      </c>
      <c r="Q48" s="5">
        <f t="shared" si="7"/>
        <v>54</v>
      </c>
      <c r="R48" s="1">
        <v>0</v>
      </c>
      <c r="S48" s="5">
        <f t="shared" si="8"/>
        <v>14</v>
      </c>
      <c r="T48" s="1">
        <v>0</v>
      </c>
      <c r="U48" s="5">
        <f t="shared" si="9"/>
        <v>57</v>
      </c>
      <c r="V48" s="1">
        <f t="shared" si="10"/>
        <v>0</v>
      </c>
      <c r="W48" s="3" t="e">
        <f t="shared" si="11"/>
        <v>#NUM!</v>
      </c>
    </row>
    <row r="49" spans="2:23" ht="15" customHeight="1" x14ac:dyDescent="0.2">
      <c r="B49" s="2">
        <v>14</v>
      </c>
      <c r="C49" s="32"/>
      <c r="D49" s="14" t="s">
        <v>12</v>
      </c>
      <c r="E49" s="21"/>
      <c r="F49" s="16">
        <f>IF(E49=0,P49,O49)</f>
        <v>0</v>
      </c>
      <c r="G49" s="21"/>
      <c r="H49" s="5">
        <f>IF(G49&gt;213,S49,P49)</f>
        <v>0</v>
      </c>
      <c r="I49" s="21"/>
      <c r="J49" s="5">
        <f>IF(I49&gt;7.98,U49,P49)</f>
        <v>0</v>
      </c>
      <c r="K49" s="21"/>
      <c r="L49" s="15">
        <f>IF(K49=0,P49,V49)</f>
        <v>0</v>
      </c>
      <c r="M49" s="5">
        <f>SUM(F49+H49+J49+L49)</f>
        <v>0</v>
      </c>
      <c r="N49" s="39"/>
      <c r="O49">
        <f t="shared" si="6"/>
        <v>2674</v>
      </c>
      <c r="P49" s="1">
        <v>0</v>
      </c>
      <c r="Q49" s="5">
        <f t="shared" si="7"/>
        <v>2674</v>
      </c>
      <c r="R49" s="1">
        <v>0</v>
      </c>
      <c r="S49" s="5" t="e">
        <f t="shared" si="8"/>
        <v>#NUM!</v>
      </c>
      <c r="T49" s="1">
        <v>0</v>
      </c>
      <c r="U49" s="5" t="e">
        <f t="shared" si="9"/>
        <v>#NUM!</v>
      </c>
      <c r="V49" s="1">
        <f t="shared" si="10"/>
        <v>3808</v>
      </c>
      <c r="W49" s="3">
        <f t="shared" si="11"/>
        <v>3808</v>
      </c>
    </row>
    <row r="50" spans="2:23" ht="15" customHeight="1" x14ac:dyDescent="0.2">
      <c r="B50" s="2">
        <v>15</v>
      </c>
      <c r="C50" s="32"/>
      <c r="D50" s="14" t="s">
        <v>14</v>
      </c>
      <c r="E50" s="21"/>
      <c r="F50" s="16">
        <f>IF(E50=0,P50,O50)</f>
        <v>0</v>
      </c>
      <c r="G50" s="21"/>
      <c r="H50" s="5">
        <f>IF(G50&gt;213,S50,P50)</f>
        <v>0</v>
      </c>
      <c r="I50" s="21"/>
      <c r="J50" s="5">
        <f>IF(I50&gt;7.98,U50,P50)</f>
        <v>0</v>
      </c>
      <c r="K50" s="21"/>
      <c r="L50" s="15">
        <f>IF(K50=0,P50,V50)</f>
        <v>0</v>
      </c>
      <c r="M50" s="5">
        <f>SUM(F50+H50+J50+L50)</f>
        <v>0</v>
      </c>
      <c r="N50" s="39"/>
      <c r="O50">
        <f t="shared" si="6"/>
        <v>2674</v>
      </c>
      <c r="P50" s="1">
        <v>0</v>
      </c>
      <c r="Q50" s="5">
        <f t="shared" si="7"/>
        <v>2674</v>
      </c>
      <c r="R50" s="1">
        <v>0</v>
      </c>
      <c r="S50" s="5" t="e">
        <f t="shared" si="8"/>
        <v>#NUM!</v>
      </c>
      <c r="T50" s="1">
        <v>0</v>
      </c>
      <c r="U50" s="5" t="e">
        <f t="shared" si="9"/>
        <v>#NUM!</v>
      </c>
      <c r="V50" s="1">
        <f t="shared" si="10"/>
        <v>3808</v>
      </c>
      <c r="W50" s="3">
        <f t="shared" si="11"/>
        <v>3808</v>
      </c>
    </row>
    <row r="51" spans="2:23" ht="15" customHeight="1" x14ac:dyDescent="0.2">
      <c r="B51" s="2">
        <v>16</v>
      </c>
      <c r="C51" s="32"/>
      <c r="D51" s="14" t="s">
        <v>15</v>
      </c>
      <c r="E51" s="21"/>
      <c r="F51" s="16">
        <f>IF(E51=0,P51,O51)</f>
        <v>0</v>
      </c>
      <c r="G51" s="21"/>
      <c r="H51" s="5">
        <f>IF(G51&gt;213,S51,P51)</f>
        <v>0</v>
      </c>
      <c r="I51" s="21"/>
      <c r="J51" s="5">
        <f>IF(I51&gt;7.98,U51,P51)</f>
        <v>0</v>
      </c>
      <c r="K51" s="21"/>
      <c r="L51" s="15">
        <f>IF(K51=0,P51,V51)</f>
        <v>0</v>
      </c>
      <c r="M51" s="5">
        <f>SUM(F51+H51+J51+L51)</f>
        <v>0</v>
      </c>
      <c r="N51" s="39"/>
      <c r="O51">
        <f t="shared" si="6"/>
        <v>2674</v>
      </c>
      <c r="P51" s="1">
        <v>0</v>
      </c>
      <c r="Q51" s="5">
        <f t="shared" si="7"/>
        <v>2674</v>
      </c>
      <c r="R51" s="1">
        <v>0</v>
      </c>
      <c r="S51" s="5" t="e">
        <f t="shared" si="8"/>
        <v>#NUM!</v>
      </c>
      <c r="T51" s="1">
        <v>0</v>
      </c>
      <c r="U51" s="5" t="e">
        <f t="shared" si="9"/>
        <v>#NUM!</v>
      </c>
      <c r="V51" s="1">
        <f t="shared" si="10"/>
        <v>3808</v>
      </c>
      <c r="W51" s="3">
        <f t="shared" si="11"/>
        <v>3808</v>
      </c>
    </row>
    <row r="52" spans="2:23" ht="15" customHeight="1" x14ac:dyDescent="0.2">
      <c r="B52" s="2">
        <v>17</v>
      </c>
      <c r="C52" s="32"/>
      <c r="D52" s="14" t="s">
        <v>16</v>
      </c>
      <c r="E52" s="21"/>
      <c r="F52" s="16">
        <f>IF(E52=0,P52,O52)</f>
        <v>0</v>
      </c>
      <c r="G52" s="21"/>
      <c r="H52" s="5">
        <f>IF(G52&gt;213,S52,P52)</f>
        <v>0</v>
      </c>
      <c r="I52" s="21"/>
      <c r="J52" s="5">
        <f>IF(I52&gt;7.98,U52,P52)</f>
        <v>0</v>
      </c>
      <c r="K52" s="21"/>
      <c r="L52" s="15">
        <f>IF(K52=0,P52,V52)</f>
        <v>0</v>
      </c>
      <c r="M52" s="5">
        <f>SUM(F52+H52+J52+L52)</f>
        <v>0</v>
      </c>
      <c r="N52" s="39"/>
      <c r="O52">
        <f t="shared" si="6"/>
        <v>2674</v>
      </c>
      <c r="P52" s="1">
        <v>0</v>
      </c>
      <c r="Q52" s="5">
        <f t="shared" si="7"/>
        <v>2674</v>
      </c>
      <c r="R52" s="1">
        <v>0</v>
      </c>
      <c r="S52" s="5" t="e">
        <f t="shared" si="8"/>
        <v>#NUM!</v>
      </c>
      <c r="T52" s="1">
        <v>0</v>
      </c>
      <c r="U52" s="5" t="e">
        <f t="shared" si="9"/>
        <v>#NUM!</v>
      </c>
      <c r="V52" s="1">
        <f t="shared" si="10"/>
        <v>3808</v>
      </c>
      <c r="W52" s="3">
        <f t="shared" si="11"/>
        <v>3808</v>
      </c>
    </row>
    <row r="53" spans="2:23" ht="15" customHeight="1" x14ac:dyDescent="0.2">
      <c r="B53" s="2">
        <v>18</v>
      </c>
      <c r="C53" s="32"/>
      <c r="D53" s="14" t="s">
        <v>21</v>
      </c>
      <c r="E53" s="21"/>
      <c r="F53" s="16">
        <f>IF(E53=0,P53,O53)</f>
        <v>0</v>
      </c>
      <c r="G53" s="21"/>
      <c r="H53" s="5">
        <f>IF(G53&gt;213,S53,P53)</f>
        <v>0</v>
      </c>
      <c r="I53" s="21"/>
      <c r="J53" s="5">
        <f>IF(I53&gt;7.98,U53,P53)</f>
        <v>0</v>
      </c>
      <c r="K53" s="21"/>
      <c r="L53" s="15">
        <f>IF(K53=0,P53,V53)</f>
        <v>0</v>
      </c>
      <c r="M53" s="5">
        <f>SUM(F53+H53+J53+L53)</f>
        <v>0</v>
      </c>
      <c r="N53" s="39"/>
      <c r="O53">
        <f t="shared" si="6"/>
        <v>2674</v>
      </c>
      <c r="P53" s="1">
        <v>0</v>
      </c>
      <c r="Q53" s="5">
        <f t="shared" si="7"/>
        <v>2674</v>
      </c>
      <c r="R53" s="1">
        <v>0</v>
      </c>
      <c r="S53" s="5" t="e">
        <f t="shared" si="8"/>
        <v>#NUM!</v>
      </c>
      <c r="T53" s="1">
        <v>0</v>
      </c>
      <c r="U53" s="5" t="e">
        <f t="shared" si="9"/>
        <v>#NUM!</v>
      </c>
      <c r="V53" s="1">
        <f t="shared" si="10"/>
        <v>3808</v>
      </c>
      <c r="W53" s="3">
        <f t="shared" si="11"/>
        <v>3808</v>
      </c>
    </row>
    <row r="54" spans="2:23" ht="15" customHeight="1" x14ac:dyDescent="0.2">
      <c r="B54" s="2">
        <v>19</v>
      </c>
      <c r="C54" s="32"/>
      <c r="D54" s="14" t="s">
        <v>22</v>
      </c>
      <c r="E54" s="21"/>
      <c r="F54" s="16">
        <f>IF(E54=0,P54,O54)</f>
        <v>0</v>
      </c>
      <c r="G54" s="21"/>
      <c r="H54" s="5">
        <f>IF(G54&gt;213,S54,P54)</f>
        <v>0</v>
      </c>
      <c r="I54" s="21"/>
      <c r="J54" s="5">
        <f>IF(I54&gt;7.98,U54,P54)</f>
        <v>0</v>
      </c>
      <c r="K54" s="21"/>
      <c r="L54" s="15">
        <f>IF(K54=0,P54,V54)</f>
        <v>0</v>
      </c>
      <c r="M54" s="5">
        <f>SUM(F54+H54+J54+L54)</f>
        <v>0</v>
      </c>
      <c r="N54" s="39"/>
      <c r="O54">
        <f t="shared" si="6"/>
        <v>2674</v>
      </c>
      <c r="P54" s="1">
        <v>0</v>
      </c>
      <c r="Q54" s="5">
        <f t="shared" si="7"/>
        <v>2674</v>
      </c>
      <c r="R54" s="1">
        <v>0</v>
      </c>
      <c r="S54" s="5" t="e">
        <f t="shared" si="8"/>
        <v>#NUM!</v>
      </c>
      <c r="T54" s="1">
        <v>0</v>
      </c>
      <c r="U54" s="5" t="e">
        <f t="shared" si="9"/>
        <v>#NUM!</v>
      </c>
      <c r="V54" s="1">
        <f t="shared" si="10"/>
        <v>3808</v>
      </c>
      <c r="W54" s="3">
        <f t="shared" si="11"/>
        <v>3808</v>
      </c>
    </row>
    <row r="55" spans="2:23" ht="15" customHeight="1" x14ac:dyDescent="0.2">
      <c r="B55" s="2">
        <v>20</v>
      </c>
      <c r="C55" s="32"/>
      <c r="D55" s="14" t="s">
        <v>23</v>
      </c>
      <c r="E55" s="21"/>
      <c r="F55" s="16">
        <f>IF(E55=0,P55,O55)</f>
        <v>0</v>
      </c>
      <c r="G55" s="21"/>
      <c r="H55" s="5">
        <f>IF(G55&gt;213,S55,P55)</f>
        <v>0</v>
      </c>
      <c r="I55" s="21"/>
      <c r="J55" s="5">
        <f>IF(I55&gt;7.98,U55,P55)</f>
        <v>0</v>
      </c>
      <c r="K55" s="21"/>
      <c r="L55" s="15">
        <f>IF(K55=0,P55,V55)</f>
        <v>0</v>
      </c>
      <c r="M55" s="5">
        <f>SUM(F55+H55+J55+L55)</f>
        <v>0</v>
      </c>
      <c r="N55" s="39"/>
      <c r="O55">
        <f t="shared" si="6"/>
        <v>2674</v>
      </c>
      <c r="P55" s="1">
        <v>0</v>
      </c>
      <c r="Q55" s="5">
        <f t="shared" si="7"/>
        <v>2674</v>
      </c>
      <c r="R55" s="1">
        <v>0</v>
      </c>
      <c r="S55" s="5" t="e">
        <f t="shared" si="8"/>
        <v>#NUM!</v>
      </c>
      <c r="T55" s="1">
        <v>0</v>
      </c>
      <c r="U55" s="5" t="e">
        <f t="shared" si="9"/>
        <v>#NUM!</v>
      </c>
      <c r="V55" s="1">
        <f t="shared" si="10"/>
        <v>3808</v>
      </c>
      <c r="W55" s="3">
        <f t="shared" si="11"/>
        <v>3808</v>
      </c>
    </row>
    <row r="56" spans="2:23" ht="15" customHeight="1" x14ac:dyDescent="0.2">
      <c r="B56" s="2">
        <v>21</v>
      </c>
      <c r="C56" s="50"/>
      <c r="D56" s="14" t="s">
        <v>28</v>
      </c>
      <c r="E56" s="21"/>
      <c r="F56" s="16">
        <f>IF(E56=0,P56,O56)</f>
        <v>0</v>
      </c>
      <c r="G56" s="21"/>
      <c r="H56" s="5">
        <f>IF(G56&gt;213,S56,P56)</f>
        <v>0</v>
      </c>
      <c r="I56" s="21"/>
      <c r="J56" s="5">
        <f>IF(I56&gt;7.98,U56,P56)</f>
        <v>0</v>
      </c>
      <c r="K56" s="21"/>
      <c r="L56" s="15">
        <f>IF(K56=0,P56,V56)</f>
        <v>0</v>
      </c>
      <c r="M56" s="5">
        <f>SUM(F56+H56+J56+L56)</f>
        <v>0</v>
      </c>
      <c r="N56" s="39"/>
      <c r="O56">
        <f t="shared" si="6"/>
        <v>2674</v>
      </c>
      <c r="P56" s="1">
        <v>0</v>
      </c>
      <c r="Q56" s="5">
        <f t="shared" si="7"/>
        <v>2674</v>
      </c>
      <c r="R56" s="1">
        <v>0</v>
      </c>
      <c r="S56" s="5" t="e">
        <f t="shared" si="8"/>
        <v>#NUM!</v>
      </c>
      <c r="T56" s="1">
        <v>0</v>
      </c>
      <c r="U56" s="5" t="e">
        <f t="shared" si="9"/>
        <v>#NUM!</v>
      </c>
      <c r="V56" s="1">
        <f t="shared" si="10"/>
        <v>3808</v>
      </c>
      <c r="W56" s="3">
        <f t="shared" si="11"/>
        <v>3808</v>
      </c>
    </row>
    <row r="57" spans="2:23" ht="15" customHeight="1" x14ac:dyDescent="0.2">
      <c r="B57" s="2">
        <v>22</v>
      </c>
      <c r="C57" s="32"/>
      <c r="D57" s="14" t="s">
        <v>30</v>
      </c>
      <c r="E57" s="21"/>
      <c r="F57" s="16">
        <f>IF(E57=0,P57,O57)</f>
        <v>0</v>
      </c>
      <c r="G57" s="21"/>
      <c r="H57" s="5">
        <f>IF(G57&gt;213,S57,P57)</f>
        <v>0</v>
      </c>
      <c r="I57" s="21"/>
      <c r="J57" s="5">
        <f>IF(I57&gt;7.98,U57,P57)</f>
        <v>0</v>
      </c>
      <c r="K57" s="21"/>
      <c r="L57" s="15">
        <f>IF(K57=0,P57,V57)</f>
        <v>0</v>
      </c>
      <c r="M57" s="5">
        <f>SUM(F57+H57+J57+L57)</f>
        <v>0</v>
      </c>
      <c r="N57" s="39"/>
      <c r="O57">
        <f t="shared" si="6"/>
        <v>2674</v>
      </c>
      <c r="P57" s="1">
        <v>0</v>
      </c>
      <c r="Q57" s="5">
        <f t="shared" si="7"/>
        <v>2674</v>
      </c>
      <c r="R57" s="1">
        <v>0</v>
      </c>
      <c r="S57" s="5" t="e">
        <f t="shared" si="8"/>
        <v>#NUM!</v>
      </c>
      <c r="T57" s="1">
        <v>0</v>
      </c>
      <c r="U57" s="5" t="e">
        <f t="shared" si="9"/>
        <v>#NUM!</v>
      </c>
      <c r="V57" s="1">
        <f t="shared" si="10"/>
        <v>3808</v>
      </c>
      <c r="W57" s="3">
        <f t="shared" si="11"/>
        <v>3808</v>
      </c>
    </row>
    <row r="58" spans="2:23" ht="15" customHeight="1" x14ac:dyDescent="0.2">
      <c r="B58" s="2">
        <v>23</v>
      </c>
      <c r="C58" s="1"/>
      <c r="D58" s="14" t="s">
        <v>31</v>
      </c>
      <c r="E58" s="21"/>
      <c r="F58" s="16">
        <f>IF(E58=0,P58,O58)</f>
        <v>0</v>
      </c>
      <c r="G58" s="21"/>
      <c r="H58" s="5">
        <f>IF(G58&gt;213,S58,P58)</f>
        <v>0</v>
      </c>
      <c r="I58" s="21"/>
      <c r="J58" s="5">
        <f>IF(I58&gt;7.98,U58,P58)</f>
        <v>0</v>
      </c>
      <c r="K58" s="21"/>
      <c r="L58" s="15">
        <f>IF(K58=0,P58,V58)</f>
        <v>0</v>
      </c>
      <c r="M58" s="5">
        <f>SUM(F58+H58+J58+L58)</f>
        <v>0</v>
      </c>
      <c r="N58" s="39"/>
      <c r="O58">
        <f t="shared" si="6"/>
        <v>2674</v>
      </c>
      <c r="P58" s="1">
        <v>0</v>
      </c>
      <c r="Q58" s="5">
        <f t="shared" si="7"/>
        <v>2674</v>
      </c>
      <c r="R58" s="1">
        <v>0</v>
      </c>
      <c r="S58" s="5" t="e">
        <f t="shared" si="8"/>
        <v>#NUM!</v>
      </c>
      <c r="T58" s="1">
        <v>0</v>
      </c>
      <c r="U58" s="5" t="e">
        <f t="shared" si="9"/>
        <v>#NUM!</v>
      </c>
      <c r="V58" s="1">
        <f t="shared" si="10"/>
        <v>3808</v>
      </c>
      <c r="W58" s="3">
        <f t="shared" si="11"/>
        <v>3808</v>
      </c>
    </row>
    <row r="59" spans="2:23" ht="15" customHeight="1" x14ac:dyDescent="0.2">
      <c r="B59" s="2">
        <v>24</v>
      </c>
      <c r="C59" s="32"/>
      <c r="D59" s="14" t="s">
        <v>33</v>
      </c>
      <c r="E59" s="21"/>
      <c r="F59" s="16">
        <f>IF(E59=0,P59,O59)</f>
        <v>0</v>
      </c>
      <c r="G59" s="21"/>
      <c r="H59" s="5">
        <f>IF(G59&gt;213,S59,P59)</f>
        <v>0</v>
      </c>
      <c r="I59" s="21"/>
      <c r="J59" s="5">
        <f>IF(I59&gt;7.98,U59,P59)</f>
        <v>0</v>
      </c>
      <c r="K59" s="21"/>
      <c r="L59" s="15">
        <f>IF(K59=0,P59,V59)</f>
        <v>0</v>
      </c>
      <c r="M59" s="5">
        <f>SUM(F59+H59+J59+L59)</f>
        <v>0</v>
      </c>
      <c r="N59" s="39"/>
      <c r="O59">
        <f t="shared" si="6"/>
        <v>2674</v>
      </c>
      <c r="P59" s="1">
        <v>0</v>
      </c>
      <c r="Q59" s="5">
        <f t="shared" si="7"/>
        <v>2674</v>
      </c>
      <c r="R59" s="1">
        <v>0</v>
      </c>
      <c r="S59" s="5" t="e">
        <f t="shared" si="8"/>
        <v>#NUM!</v>
      </c>
      <c r="T59" s="1">
        <v>0</v>
      </c>
      <c r="U59" s="5" t="e">
        <f t="shared" si="9"/>
        <v>#NUM!</v>
      </c>
      <c r="V59" s="1">
        <f t="shared" si="10"/>
        <v>3808</v>
      </c>
      <c r="W59" s="3">
        <f t="shared" si="11"/>
        <v>3808</v>
      </c>
    </row>
    <row r="60" spans="2:23" ht="24" customHeight="1" x14ac:dyDescent="0.2">
      <c r="N60" s="46"/>
    </row>
    <row r="61" spans="2:23" ht="15" customHeight="1" x14ac:dyDescent="0.2">
      <c r="D61" t="s">
        <v>0</v>
      </c>
      <c r="N61" s="46"/>
    </row>
    <row r="62" spans="2:23" ht="15" customHeight="1" x14ac:dyDescent="0.2">
      <c r="N62" s="46"/>
    </row>
    <row r="63" spans="2:23" ht="15" customHeight="1" thickBot="1" x14ac:dyDescent="0.25">
      <c r="C63" s="7" t="s">
        <v>36</v>
      </c>
      <c r="N63" s="46"/>
    </row>
    <row r="64" spans="2:23" ht="15" customHeight="1" thickBot="1" x14ac:dyDescent="0.25">
      <c r="B64" s="6"/>
      <c r="C64" s="6" t="s">
        <v>2</v>
      </c>
      <c r="D64" s="6"/>
      <c r="E64" s="6">
        <v>10.7</v>
      </c>
      <c r="F64" s="6"/>
      <c r="G64" s="6">
        <v>213</v>
      </c>
      <c r="H64" s="6"/>
      <c r="I64" s="6">
        <v>7.98</v>
      </c>
      <c r="J64" s="6"/>
      <c r="K64" s="6">
        <v>75</v>
      </c>
      <c r="L64" s="6"/>
      <c r="M64" s="6"/>
      <c r="N64" s="38"/>
    </row>
    <row r="65" spans="2:27" ht="15" customHeight="1" thickBot="1" x14ac:dyDescent="0.25">
      <c r="B65" s="6"/>
      <c r="C65" s="6" t="s">
        <v>3</v>
      </c>
      <c r="D65" s="6" t="s">
        <v>4</v>
      </c>
      <c r="E65" s="6" t="s">
        <v>5</v>
      </c>
      <c r="F65" s="6" t="s">
        <v>6</v>
      </c>
      <c r="G65" s="6" t="s">
        <v>7</v>
      </c>
      <c r="H65" s="6" t="s">
        <v>6</v>
      </c>
      <c r="I65" s="6" t="s">
        <v>8</v>
      </c>
      <c r="J65" s="6" t="s">
        <v>6</v>
      </c>
      <c r="K65" s="6" t="s">
        <v>9</v>
      </c>
      <c r="L65" s="6" t="s">
        <v>6</v>
      </c>
      <c r="M65" s="6" t="s">
        <v>10</v>
      </c>
      <c r="N65" s="38"/>
    </row>
    <row r="66" spans="2:27" ht="15" customHeight="1" x14ac:dyDescent="0.2">
      <c r="B66" s="4">
        <v>1</v>
      </c>
      <c r="C66" s="31" t="s">
        <v>77</v>
      </c>
      <c r="D66" s="13" t="s">
        <v>12</v>
      </c>
      <c r="E66" s="21">
        <v>7.57</v>
      </c>
      <c r="F66" s="16">
        <f>IF(E66=0,P66,O66)</f>
        <v>289</v>
      </c>
      <c r="G66" s="21">
        <v>323</v>
      </c>
      <c r="H66" s="5">
        <f>IF(G66&gt;213,S66,P66)</f>
        <v>148</v>
      </c>
      <c r="I66" s="21">
        <v>18.2</v>
      </c>
      <c r="J66" s="5">
        <f>IF(I66&gt;7.98,U66,P66)</f>
        <v>82</v>
      </c>
      <c r="K66" s="21">
        <v>52.63</v>
      </c>
      <c r="L66" s="15">
        <f>IF(K66=0,P66,V66)</f>
        <v>426</v>
      </c>
      <c r="M66" s="5">
        <f>SUM(F66+H66+J66+L66)</f>
        <v>945</v>
      </c>
      <c r="N66" s="39"/>
      <c r="O66">
        <f t="shared" ref="O66:O89" si="12">IF(E66&lt;10.7,Q66,P66)</f>
        <v>289</v>
      </c>
      <c r="P66" s="1">
        <v>0</v>
      </c>
      <c r="Q66" s="5">
        <f>TRUNC(36.6476*POWER(10.7-E66,1.81))</f>
        <v>289</v>
      </c>
      <c r="R66" s="1">
        <v>0</v>
      </c>
      <c r="S66" s="5">
        <f>TRUNC(0.188807*POWER(G66-210,1.41))</f>
        <v>148</v>
      </c>
      <c r="T66" s="1">
        <v>0</v>
      </c>
      <c r="U66" s="5">
        <f>TRUNC(7.86*POWER(I66-7.98,1.01))</f>
        <v>82</v>
      </c>
      <c r="V66" s="1">
        <f>IF(K66&lt;75,W66,P66)</f>
        <v>426</v>
      </c>
      <c r="W66" s="3">
        <f>TRUNC(1.53775*POWER(75-K66,1.81))</f>
        <v>426</v>
      </c>
    </row>
    <row r="67" spans="2:27" ht="15" customHeight="1" x14ac:dyDescent="0.2">
      <c r="B67" s="2">
        <v>2</v>
      </c>
      <c r="C67" s="32" t="s">
        <v>79</v>
      </c>
      <c r="D67" s="14" t="s">
        <v>17</v>
      </c>
      <c r="E67" s="21">
        <v>7.88</v>
      </c>
      <c r="F67" s="16">
        <f>IF(E67=0,P67,O67)</f>
        <v>239</v>
      </c>
      <c r="G67" s="21">
        <v>364</v>
      </c>
      <c r="H67" s="5">
        <f>IF(G67&gt;213,S67,P67)</f>
        <v>229</v>
      </c>
      <c r="I67" s="21">
        <v>26.9</v>
      </c>
      <c r="J67" s="5">
        <f>IF(I67&gt;7.98,U67,P67)</f>
        <v>153</v>
      </c>
      <c r="K67" s="21">
        <v>56.71</v>
      </c>
      <c r="L67" s="15">
        <f>IF(K67=0,P67,V67)</f>
        <v>296</v>
      </c>
      <c r="M67" s="5">
        <f>SUM(F67+H67+J67+L67)</f>
        <v>917</v>
      </c>
      <c r="N67" s="39"/>
      <c r="O67">
        <f t="shared" si="12"/>
        <v>239</v>
      </c>
      <c r="P67" s="1">
        <v>0</v>
      </c>
      <c r="Q67" s="5">
        <f t="shared" ref="Q67:Q89" si="13">TRUNC(36.6476*POWER(10.7-E67,1.81))</f>
        <v>239</v>
      </c>
      <c r="R67" s="1">
        <v>0</v>
      </c>
      <c r="S67" s="5">
        <f t="shared" ref="S67:S89" si="14">TRUNC(0.188807*POWER(G67-210,1.41))</f>
        <v>229</v>
      </c>
      <c r="T67" s="1">
        <v>0</v>
      </c>
      <c r="U67" s="5">
        <f t="shared" ref="U67:U72" si="15">TRUNC(7.86*POWER(I67-7.98,1.01))</f>
        <v>153</v>
      </c>
      <c r="V67" s="1">
        <f t="shared" ref="V67:V89" si="16">IF(K67&lt;75,W67,P67)</f>
        <v>296</v>
      </c>
      <c r="W67" s="3">
        <f t="shared" ref="W67:W89" si="17">TRUNC(1.53775*POWER(75-K67,1.81))</f>
        <v>296</v>
      </c>
    </row>
    <row r="68" spans="2:27" ht="15" customHeight="1" x14ac:dyDescent="0.2">
      <c r="B68" s="2">
        <v>3</v>
      </c>
      <c r="C68" s="32" t="s">
        <v>81</v>
      </c>
      <c r="D68" s="14" t="s">
        <v>19</v>
      </c>
      <c r="E68" s="21">
        <v>8.2200000000000006</v>
      </c>
      <c r="F68" s="16">
        <f>IF(E68=0,P68,O68)</f>
        <v>189</v>
      </c>
      <c r="G68" s="21">
        <v>338</v>
      </c>
      <c r="H68" s="5">
        <f>IF(G68&gt;213,S68,P68)</f>
        <v>176</v>
      </c>
      <c r="I68" s="21">
        <v>21.5</v>
      </c>
      <c r="J68" s="5">
        <f>IF(I68&gt;7.98,U68,P68)</f>
        <v>109</v>
      </c>
      <c r="K68" s="21">
        <v>53.62</v>
      </c>
      <c r="L68" s="15">
        <f>IF(K68=0,P68,V68)</f>
        <v>392</v>
      </c>
      <c r="M68" s="5">
        <f>SUM(F68+H68+J68+L68)</f>
        <v>866</v>
      </c>
      <c r="N68" s="39"/>
      <c r="O68">
        <f t="shared" si="12"/>
        <v>189</v>
      </c>
      <c r="P68" s="1">
        <v>0</v>
      </c>
      <c r="Q68" s="5">
        <f t="shared" si="13"/>
        <v>189</v>
      </c>
      <c r="R68" s="1">
        <v>0</v>
      </c>
      <c r="S68" s="5">
        <f t="shared" si="14"/>
        <v>176</v>
      </c>
      <c r="T68" s="1">
        <v>0</v>
      </c>
      <c r="U68" s="5">
        <f t="shared" si="15"/>
        <v>109</v>
      </c>
      <c r="V68" s="1">
        <f t="shared" si="16"/>
        <v>392</v>
      </c>
      <c r="W68" s="3">
        <f t="shared" si="17"/>
        <v>392</v>
      </c>
    </row>
    <row r="69" spans="2:27" ht="15" customHeight="1" x14ac:dyDescent="0.2">
      <c r="B69" s="2">
        <v>4</v>
      </c>
      <c r="C69" s="32" t="s">
        <v>167</v>
      </c>
      <c r="D69" s="14" t="s">
        <v>24</v>
      </c>
      <c r="E69" s="21">
        <v>8.5</v>
      </c>
      <c r="F69" s="16">
        <f>IF(E69=0,P69,O69)</f>
        <v>152</v>
      </c>
      <c r="G69" s="21">
        <v>344</v>
      </c>
      <c r="H69" s="5">
        <f>IF(G69&gt;213,S69,P69)</f>
        <v>188</v>
      </c>
      <c r="I69" s="21">
        <v>19.3</v>
      </c>
      <c r="J69" s="5">
        <f>IF(I69&gt;7.98,U69,P69)</f>
        <v>91</v>
      </c>
      <c r="K69" s="21">
        <v>54.99</v>
      </c>
      <c r="L69" s="15">
        <f>IF(K69=0,P69,V69)</f>
        <v>348</v>
      </c>
      <c r="M69" s="5">
        <f>SUM(F69+H69+J69+L69)</f>
        <v>779</v>
      </c>
      <c r="N69" s="39"/>
      <c r="O69">
        <f t="shared" si="12"/>
        <v>152</v>
      </c>
      <c r="P69" s="1">
        <v>0</v>
      </c>
      <c r="Q69" s="5">
        <f t="shared" si="13"/>
        <v>152</v>
      </c>
      <c r="R69" s="1">
        <v>0</v>
      </c>
      <c r="S69" s="5">
        <f t="shared" si="14"/>
        <v>188</v>
      </c>
      <c r="T69" s="1">
        <v>0</v>
      </c>
      <c r="U69" s="5">
        <f t="shared" si="15"/>
        <v>91</v>
      </c>
      <c r="V69" s="1">
        <f t="shared" si="16"/>
        <v>348</v>
      </c>
      <c r="W69" s="3">
        <f t="shared" si="17"/>
        <v>348</v>
      </c>
    </row>
    <row r="70" spans="2:27" ht="15" customHeight="1" x14ac:dyDescent="0.2">
      <c r="B70" s="2">
        <v>5</v>
      </c>
      <c r="C70" s="32" t="s">
        <v>84</v>
      </c>
      <c r="D70" s="14" t="s">
        <v>27</v>
      </c>
      <c r="E70" s="21">
        <v>8.61</v>
      </c>
      <c r="F70" s="16">
        <f>IF(E70=0,P70,O70)</f>
        <v>139</v>
      </c>
      <c r="G70" s="21">
        <v>356</v>
      </c>
      <c r="H70" s="5">
        <f>IF(G70&gt;213,S70,P70)</f>
        <v>212</v>
      </c>
      <c r="I70" s="21">
        <v>15.9</v>
      </c>
      <c r="J70" s="5">
        <f>IF(I70&gt;7.98,U70,P70)</f>
        <v>63</v>
      </c>
      <c r="K70" s="21">
        <v>55.21</v>
      </c>
      <c r="L70" s="15">
        <f>IF(K70=0,P70,V70)</f>
        <v>341</v>
      </c>
      <c r="M70" s="5">
        <f>SUM(F70+H70+J70+L70)</f>
        <v>755</v>
      </c>
      <c r="N70" s="39"/>
      <c r="O70">
        <f t="shared" si="12"/>
        <v>139</v>
      </c>
      <c r="P70" s="1">
        <v>0</v>
      </c>
      <c r="Q70" s="5">
        <f t="shared" si="13"/>
        <v>139</v>
      </c>
      <c r="R70" s="1">
        <v>0</v>
      </c>
      <c r="S70" s="5">
        <f t="shared" si="14"/>
        <v>212</v>
      </c>
      <c r="T70" s="1">
        <v>0</v>
      </c>
      <c r="U70" s="5">
        <f t="shared" si="15"/>
        <v>63</v>
      </c>
      <c r="V70" s="1">
        <f t="shared" si="16"/>
        <v>341</v>
      </c>
      <c r="W70" s="3">
        <f t="shared" si="17"/>
        <v>341</v>
      </c>
    </row>
    <row r="71" spans="2:27" ht="15" customHeight="1" x14ac:dyDescent="0.2">
      <c r="B71" s="2">
        <v>6</v>
      </c>
      <c r="C71" s="32" t="s">
        <v>80</v>
      </c>
      <c r="D71" s="14" t="s">
        <v>18</v>
      </c>
      <c r="E71" s="21">
        <v>8.39</v>
      </c>
      <c r="F71" s="16">
        <f>IF(E71=0,P71,O71)</f>
        <v>166</v>
      </c>
      <c r="G71" s="21">
        <v>287</v>
      </c>
      <c r="H71" s="5">
        <f>IF(G71&gt;213,S71,P71)</f>
        <v>86</v>
      </c>
      <c r="I71" s="21">
        <v>13.5</v>
      </c>
      <c r="J71" s="5">
        <f>IF(I71&gt;7.98,U71,P71)</f>
        <v>44</v>
      </c>
      <c r="K71" s="21">
        <v>53.38</v>
      </c>
      <c r="L71" s="15">
        <f>IF(K71=0,P71,V71)</f>
        <v>400</v>
      </c>
      <c r="M71" s="5">
        <f>SUM(F71+H71+J71+L71)</f>
        <v>696</v>
      </c>
      <c r="N71" s="39"/>
      <c r="O71">
        <f t="shared" si="12"/>
        <v>166</v>
      </c>
      <c r="P71" s="1">
        <v>0</v>
      </c>
      <c r="Q71" s="5">
        <f t="shared" si="13"/>
        <v>166</v>
      </c>
      <c r="R71" s="1">
        <v>0</v>
      </c>
      <c r="S71" s="5">
        <f t="shared" si="14"/>
        <v>86</v>
      </c>
      <c r="T71" s="1">
        <v>0</v>
      </c>
      <c r="U71" s="5">
        <f t="shared" si="15"/>
        <v>44</v>
      </c>
      <c r="V71" s="1">
        <f t="shared" si="16"/>
        <v>400</v>
      </c>
      <c r="W71" s="3">
        <f t="shared" si="17"/>
        <v>400</v>
      </c>
    </row>
    <row r="72" spans="2:27" ht="15" customHeight="1" x14ac:dyDescent="0.2">
      <c r="B72" s="2">
        <v>7</v>
      </c>
      <c r="C72" s="32" t="s">
        <v>86</v>
      </c>
      <c r="D72" s="14" t="s">
        <v>34</v>
      </c>
      <c r="E72" s="21">
        <v>8.8000000000000007</v>
      </c>
      <c r="F72" s="16">
        <f>IF(E72=0,P72,O72)</f>
        <v>117</v>
      </c>
      <c r="G72" s="21">
        <v>290</v>
      </c>
      <c r="H72" s="5">
        <f>IF(G72&gt;213,S72,P72)</f>
        <v>91</v>
      </c>
      <c r="I72" s="21">
        <v>15.3</v>
      </c>
      <c r="J72" s="5">
        <f>IF(I72&gt;7.98,U72,P72)</f>
        <v>58</v>
      </c>
      <c r="K72" s="21">
        <v>53.7</v>
      </c>
      <c r="L72" s="15">
        <f>IF(K72=0,P72,V72)</f>
        <v>390</v>
      </c>
      <c r="M72" s="5">
        <f>SUM(F72+H72+J72+L72)</f>
        <v>656</v>
      </c>
      <c r="N72" s="39"/>
      <c r="O72">
        <f t="shared" si="12"/>
        <v>117</v>
      </c>
      <c r="P72" s="1">
        <v>0</v>
      </c>
      <c r="Q72" s="5">
        <f t="shared" si="13"/>
        <v>117</v>
      </c>
      <c r="R72" s="1">
        <v>0</v>
      </c>
      <c r="S72" s="5">
        <f t="shared" si="14"/>
        <v>91</v>
      </c>
      <c r="T72" s="1">
        <v>0</v>
      </c>
      <c r="U72" s="5">
        <f t="shared" si="15"/>
        <v>58</v>
      </c>
      <c r="V72" s="1">
        <f t="shared" si="16"/>
        <v>390</v>
      </c>
      <c r="W72" s="3">
        <f t="shared" si="17"/>
        <v>390</v>
      </c>
    </row>
    <row r="73" spans="2:27" ht="15" customHeight="1" x14ac:dyDescent="0.2">
      <c r="B73" s="2">
        <v>8</v>
      </c>
      <c r="C73" s="32" t="s">
        <v>83</v>
      </c>
      <c r="D73" s="14" t="s">
        <v>26</v>
      </c>
      <c r="E73" s="21">
        <v>8.92</v>
      </c>
      <c r="F73" s="16">
        <f>IF(E73=0,P73,O73)</f>
        <v>104</v>
      </c>
      <c r="G73" s="21">
        <v>328</v>
      </c>
      <c r="H73" s="5">
        <f>IF(G73&gt;213,S73,P73)</f>
        <v>157</v>
      </c>
      <c r="I73" s="21">
        <v>19.600000000000001</v>
      </c>
      <c r="J73" s="5">
        <f>IF(I73&gt;7.98,U73,P73)</f>
        <v>93</v>
      </c>
      <c r="K73" s="21">
        <v>58.77</v>
      </c>
      <c r="L73" s="15">
        <f>IF(K73=0,P73,V73)</f>
        <v>238</v>
      </c>
      <c r="M73" s="5">
        <f>SUM(F73+H73+J73+L73)</f>
        <v>592</v>
      </c>
      <c r="N73" s="39"/>
      <c r="O73">
        <f t="shared" si="12"/>
        <v>104</v>
      </c>
      <c r="P73" s="1">
        <v>0</v>
      </c>
      <c r="Q73" s="5">
        <f t="shared" si="13"/>
        <v>104</v>
      </c>
      <c r="R73" s="1">
        <v>0</v>
      </c>
      <c r="S73" s="5">
        <f t="shared" si="14"/>
        <v>157</v>
      </c>
      <c r="T73" s="1">
        <v>0</v>
      </c>
      <c r="U73" s="5">
        <f t="shared" ref="U73:U89" si="18">TRUNC(7.86*POWER(I73-7.98,1.01))</f>
        <v>93</v>
      </c>
      <c r="V73" s="1">
        <f t="shared" si="16"/>
        <v>238</v>
      </c>
      <c r="W73" s="3">
        <f t="shared" si="17"/>
        <v>238</v>
      </c>
    </row>
    <row r="74" spans="2:27" ht="15" customHeight="1" x14ac:dyDescent="0.2">
      <c r="B74" s="2">
        <v>9</v>
      </c>
      <c r="C74" s="32" t="s">
        <v>76</v>
      </c>
      <c r="D74" s="14" t="s">
        <v>11</v>
      </c>
      <c r="E74" s="21">
        <v>8.6199999999999992</v>
      </c>
      <c r="F74" s="16">
        <f>IF(E74=0,P74,O74)</f>
        <v>137</v>
      </c>
      <c r="G74" s="21">
        <v>325</v>
      </c>
      <c r="H74" s="5">
        <f>IF(G74&gt;213,S74,P74)</f>
        <v>151</v>
      </c>
      <c r="I74" s="21">
        <v>17.5</v>
      </c>
      <c r="J74" s="5">
        <f>IF(I74&gt;7.98,U74,P74)</f>
        <v>76</v>
      </c>
      <c r="K74" s="21">
        <v>61.4</v>
      </c>
      <c r="L74" s="15">
        <f>IF(K74=0,P74,V74)</f>
        <v>173</v>
      </c>
      <c r="M74" s="5">
        <f>SUM(F74+H74+J74+L74)</f>
        <v>537</v>
      </c>
      <c r="N74" s="39"/>
      <c r="O74">
        <f t="shared" si="12"/>
        <v>137</v>
      </c>
      <c r="P74" s="1">
        <v>0</v>
      </c>
      <c r="Q74" s="5">
        <f t="shared" si="13"/>
        <v>137</v>
      </c>
      <c r="R74" s="1">
        <v>0</v>
      </c>
      <c r="S74" s="5">
        <f t="shared" si="14"/>
        <v>151</v>
      </c>
      <c r="T74" s="1">
        <v>0</v>
      </c>
      <c r="U74" s="5">
        <f t="shared" si="18"/>
        <v>76</v>
      </c>
      <c r="V74" s="1">
        <f t="shared" si="16"/>
        <v>173</v>
      </c>
      <c r="W74" s="3">
        <f t="shared" si="17"/>
        <v>173</v>
      </c>
    </row>
    <row r="75" spans="2:27" ht="15" customHeight="1" x14ac:dyDescent="0.2">
      <c r="B75" s="1">
        <v>10</v>
      </c>
      <c r="C75" s="50" t="s">
        <v>85</v>
      </c>
      <c r="D75" s="14" t="s">
        <v>29</v>
      </c>
      <c r="E75" s="21">
        <v>9.1</v>
      </c>
      <c r="F75" s="16">
        <f>IF(E75=0,P75,O75)</f>
        <v>85</v>
      </c>
      <c r="G75" s="21">
        <v>323</v>
      </c>
      <c r="H75" s="5">
        <f>IF(G75&gt;213,S75,P75)</f>
        <v>148</v>
      </c>
      <c r="I75" s="21">
        <v>17.3</v>
      </c>
      <c r="J75" s="5">
        <f>IF(I75&gt;7.98,U75,P75)</f>
        <v>74</v>
      </c>
      <c r="K75" s="21">
        <v>64.31</v>
      </c>
      <c r="L75" s="15">
        <f>IF(K75=0,P75,V75)</f>
        <v>112</v>
      </c>
      <c r="M75" s="5">
        <f>SUM(F75+H75+J75+L75)</f>
        <v>419</v>
      </c>
      <c r="N75" s="39"/>
      <c r="O75">
        <f t="shared" si="12"/>
        <v>85</v>
      </c>
      <c r="P75" s="1">
        <v>0</v>
      </c>
      <c r="Q75" s="5">
        <f t="shared" si="13"/>
        <v>85</v>
      </c>
      <c r="R75" s="1">
        <v>0</v>
      </c>
      <c r="S75" s="5">
        <f t="shared" si="14"/>
        <v>148</v>
      </c>
      <c r="T75" s="1">
        <v>0</v>
      </c>
      <c r="U75" s="5">
        <f t="shared" si="18"/>
        <v>74</v>
      </c>
      <c r="V75" s="1">
        <f t="shared" si="16"/>
        <v>112</v>
      </c>
      <c r="W75" s="3">
        <f t="shared" si="17"/>
        <v>112</v>
      </c>
    </row>
    <row r="76" spans="2:27" ht="15" customHeight="1" x14ac:dyDescent="0.2">
      <c r="B76" s="2">
        <v>11</v>
      </c>
      <c r="C76" s="32" t="s">
        <v>78</v>
      </c>
      <c r="D76" s="14" t="s">
        <v>13</v>
      </c>
      <c r="E76" s="21">
        <v>8.8800000000000008</v>
      </c>
      <c r="F76" s="16">
        <f>IF(E76=0,P76,O76)</f>
        <v>108</v>
      </c>
      <c r="G76" s="21">
        <v>292</v>
      </c>
      <c r="H76" s="5">
        <f>IF(G76&gt;213,S76,P76)</f>
        <v>94</v>
      </c>
      <c r="I76" s="21">
        <v>14.3</v>
      </c>
      <c r="J76" s="5">
        <f>IF(I76&gt;7.98,U76,P76)</f>
        <v>50</v>
      </c>
      <c r="K76" s="21">
        <v>66.41</v>
      </c>
      <c r="L76" s="15">
        <f>IF(K76=0,P76,V76)</f>
        <v>75</v>
      </c>
      <c r="M76" s="5">
        <f>SUM(F76+H76+J76+L76)</f>
        <v>327</v>
      </c>
      <c r="N76" s="39"/>
      <c r="O76">
        <f t="shared" si="12"/>
        <v>108</v>
      </c>
      <c r="P76" s="1">
        <v>0</v>
      </c>
      <c r="Q76" s="5">
        <f t="shared" si="13"/>
        <v>108</v>
      </c>
      <c r="R76" s="1">
        <v>0</v>
      </c>
      <c r="S76" s="5">
        <f t="shared" si="14"/>
        <v>94</v>
      </c>
      <c r="T76" s="1">
        <v>0</v>
      </c>
      <c r="U76" s="5">
        <f t="shared" si="18"/>
        <v>50</v>
      </c>
      <c r="V76" s="1">
        <f t="shared" si="16"/>
        <v>75</v>
      </c>
      <c r="W76" s="3">
        <f t="shared" si="17"/>
        <v>75</v>
      </c>
    </row>
    <row r="77" spans="2:27" ht="15" customHeight="1" x14ac:dyDescent="0.25">
      <c r="B77" s="2">
        <v>12</v>
      </c>
      <c r="C77" s="53" t="s">
        <v>82</v>
      </c>
      <c r="D77" s="14" t="s">
        <v>20</v>
      </c>
      <c r="E77" s="21">
        <v>9.42</v>
      </c>
      <c r="F77" s="16">
        <f>IF(E77=0,P77,O77)</f>
        <v>57</v>
      </c>
      <c r="G77" s="21">
        <v>308</v>
      </c>
      <c r="H77" s="5">
        <f>IF(G77&gt;213,S77,P77)</f>
        <v>121</v>
      </c>
      <c r="I77" s="21">
        <v>17.8</v>
      </c>
      <c r="J77" s="5">
        <f>IF(I77&gt;7.98,U77,P77)</f>
        <v>78</v>
      </c>
      <c r="K77" s="21">
        <v>67.239999999999995</v>
      </c>
      <c r="L77" s="15">
        <f>IF(K77=0,P77,V77)</f>
        <v>62</v>
      </c>
      <c r="M77" s="5">
        <f>SUM(F77+H77+J77+L77)</f>
        <v>318</v>
      </c>
      <c r="N77" s="39"/>
      <c r="O77">
        <f t="shared" si="12"/>
        <v>57</v>
      </c>
      <c r="P77" s="1">
        <v>0</v>
      </c>
      <c r="Q77" s="5">
        <f t="shared" si="13"/>
        <v>57</v>
      </c>
      <c r="R77" s="1">
        <v>0</v>
      </c>
      <c r="S77" s="5">
        <f t="shared" si="14"/>
        <v>121</v>
      </c>
      <c r="T77" s="1">
        <v>0</v>
      </c>
      <c r="U77" s="5">
        <f t="shared" si="18"/>
        <v>78</v>
      </c>
      <c r="V77" s="1">
        <f t="shared" si="16"/>
        <v>62</v>
      </c>
      <c r="W77" s="3">
        <f t="shared" si="17"/>
        <v>62</v>
      </c>
    </row>
    <row r="78" spans="2:27" ht="15" customHeight="1" x14ac:dyDescent="0.2">
      <c r="B78" s="2">
        <v>13</v>
      </c>
      <c r="C78" s="32" t="s">
        <v>186</v>
      </c>
      <c r="D78" s="14" t="s">
        <v>25</v>
      </c>
      <c r="E78" s="21">
        <v>9.34</v>
      </c>
      <c r="F78" s="16">
        <f>IF(E78=0,P78,O78)</f>
        <v>63</v>
      </c>
      <c r="G78" s="21">
        <v>280</v>
      </c>
      <c r="H78" s="5">
        <f>IF(G78&gt;213,S78,P78)</f>
        <v>75</v>
      </c>
      <c r="I78" s="21">
        <v>12.8</v>
      </c>
      <c r="J78" s="5">
        <f>IF(I78&gt;7.98,U78,P78)</f>
        <v>38</v>
      </c>
      <c r="K78" s="21">
        <v>67.040000000000006</v>
      </c>
      <c r="L78" s="15">
        <f>IF(K78=0,P78,V78)</f>
        <v>65</v>
      </c>
      <c r="M78" s="5">
        <f>SUM(F78+H78+J78+L78)</f>
        <v>241</v>
      </c>
      <c r="N78" s="39"/>
      <c r="O78">
        <f t="shared" si="12"/>
        <v>63</v>
      </c>
      <c r="P78" s="1">
        <v>0</v>
      </c>
      <c r="Q78" s="5">
        <f t="shared" si="13"/>
        <v>63</v>
      </c>
      <c r="R78" s="1">
        <v>0</v>
      </c>
      <c r="S78" s="5">
        <f t="shared" si="14"/>
        <v>75</v>
      </c>
      <c r="T78" s="1">
        <v>0</v>
      </c>
      <c r="U78" s="5">
        <f t="shared" si="18"/>
        <v>38</v>
      </c>
      <c r="V78" s="1">
        <f t="shared" si="16"/>
        <v>65</v>
      </c>
      <c r="W78" s="3">
        <f t="shared" si="17"/>
        <v>65</v>
      </c>
    </row>
    <row r="79" spans="2:27" ht="15" customHeight="1" x14ac:dyDescent="0.2">
      <c r="B79" s="2">
        <v>14</v>
      </c>
      <c r="C79" s="32" t="s">
        <v>183</v>
      </c>
      <c r="D79" s="14" t="s">
        <v>32</v>
      </c>
      <c r="E79" s="21">
        <v>9.23</v>
      </c>
      <c r="F79" s="16">
        <f>IF(E79=0,P79,O79)</f>
        <v>73</v>
      </c>
      <c r="G79" s="21">
        <v>238</v>
      </c>
      <c r="H79" s="5">
        <f>IF(G79&gt;213,S79,P79)</f>
        <v>20</v>
      </c>
      <c r="I79" s="21">
        <v>16.2</v>
      </c>
      <c r="J79" s="5">
        <f>IF(I79&gt;7.98,U79,P79)</f>
        <v>65</v>
      </c>
      <c r="K79" s="21">
        <v>67.42</v>
      </c>
      <c r="L79" s="15">
        <f>IF(K79=0,P79,V79)</f>
        <v>60</v>
      </c>
      <c r="M79" s="5">
        <f>SUM(F79+H79+J79+L79)</f>
        <v>218</v>
      </c>
      <c r="N79" s="39"/>
      <c r="O79">
        <f t="shared" si="12"/>
        <v>73</v>
      </c>
      <c r="P79" s="1">
        <v>0</v>
      </c>
      <c r="Q79" s="5">
        <f t="shared" si="13"/>
        <v>73</v>
      </c>
      <c r="R79" s="1">
        <v>0</v>
      </c>
      <c r="S79" s="5">
        <f t="shared" si="14"/>
        <v>20</v>
      </c>
      <c r="T79" s="1">
        <v>0</v>
      </c>
      <c r="U79" s="5">
        <f t="shared" si="18"/>
        <v>65</v>
      </c>
      <c r="V79" s="1">
        <f t="shared" si="16"/>
        <v>60</v>
      </c>
      <c r="W79" s="3">
        <f t="shared" si="17"/>
        <v>60</v>
      </c>
      <c r="AA79" s="44"/>
    </row>
    <row r="80" spans="2:27" ht="15" customHeight="1" x14ac:dyDescent="0.2">
      <c r="B80" s="2">
        <v>15</v>
      </c>
      <c r="C80" s="32"/>
      <c r="D80" s="14" t="s">
        <v>14</v>
      </c>
      <c r="E80" s="21"/>
      <c r="F80" s="16">
        <f>IF(E80=0,P80,O80)</f>
        <v>0</v>
      </c>
      <c r="G80" s="21"/>
      <c r="H80" s="5">
        <f>IF(G80&gt;213,S80,P80)</f>
        <v>0</v>
      </c>
      <c r="I80" s="21"/>
      <c r="J80" s="5">
        <f>IF(I80&gt;7.98,U80,P80)</f>
        <v>0</v>
      </c>
      <c r="K80" s="21"/>
      <c r="L80" s="15">
        <f>IF(K80=0,P80,V80)</f>
        <v>0</v>
      </c>
      <c r="M80" s="5">
        <f>SUM(F80+H80+J80+L80)</f>
        <v>0</v>
      </c>
      <c r="N80" s="39"/>
      <c r="O80">
        <f t="shared" si="12"/>
        <v>2674</v>
      </c>
      <c r="P80" s="1">
        <v>0</v>
      </c>
      <c r="Q80" s="5">
        <f t="shared" si="13"/>
        <v>2674</v>
      </c>
      <c r="R80" s="1">
        <v>0</v>
      </c>
      <c r="S80" s="5" t="e">
        <f t="shared" si="14"/>
        <v>#NUM!</v>
      </c>
      <c r="T80" s="1">
        <v>0</v>
      </c>
      <c r="U80" s="5" t="e">
        <f t="shared" si="18"/>
        <v>#NUM!</v>
      </c>
      <c r="V80" s="1">
        <f t="shared" si="16"/>
        <v>3808</v>
      </c>
      <c r="W80" s="3">
        <f t="shared" si="17"/>
        <v>3808</v>
      </c>
    </row>
    <row r="81" spans="2:23" ht="15" customHeight="1" x14ac:dyDescent="0.2">
      <c r="B81" s="2">
        <v>16</v>
      </c>
      <c r="C81" s="32"/>
      <c r="D81" s="14" t="s">
        <v>15</v>
      </c>
      <c r="E81" s="21"/>
      <c r="F81" s="16">
        <f>IF(E81=0,P81,O81)</f>
        <v>0</v>
      </c>
      <c r="G81" s="21"/>
      <c r="H81" s="5">
        <f>IF(G81&gt;213,S81,P81)</f>
        <v>0</v>
      </c>
      <c r="I81" s="21"/>
      <c r="J81" s="5">
        <f>IF(I81&gt;7.98,U81,P81)</f>
        <v>0</v>
      </c>
      <c r="K81" s="21"/>
      <c r="L81" s="15">
        <f>IF(K81=0,P81,V81)</f>
        <v>0</v>
      </c>
      <c r="M81" s="5">
        <f>SUM(F81+H81+J81+L81)</f>
        <v>0</v>
      </c>
      <c r="N81" s="39"/>
      <c r="O81">
        <f t="shared" si="12"/>
        <v>2674</v>
      </c>
      <c r="P81" s="1">
        <v>0</v>
      </c>
      <c r="Q81" s="5">
        <f t="shared" si="13"/>
        <v>2674</v>
      </c>
      <c r="R81" s="1">
        <v>0</v>
      </c>
      <c r="S81" s="5" t="e">
        <f t="shared" si="14"/>
        <v>#NUM!</v>
      </c>
      <c r="T81" s="1">
        <v>0</v>
      </c>
      <c r="U81" s="5" t="e">
        <f t="shared" si="18"/>
        <v>#NUM!</v>
      </c>
      <c r="V81" s="1">
        <f t="shared" si="16"/>
        <v>3808</v>
      </c>
      <c r="W81" s="3">
        <f t="shared" si="17"/>
        <v>3808</v>
      </c>
    </row>
    <row r="82" spans="2:23" ht="15" customHeight="1" x14ac:dyDescent="0.2">
      <c r="B82" s="2">
        <v>17</v>
      </c>
      <c r="C82" s="32"/>
      <c r="D82" s="14" t="s">
        <v>16</v>
      </c>
      <c r="E82" s="21"/>
      <c r="F82" s="16">
        <f>IF(E82=0,P82,O82)</f>
        <v>0</v>
      </c>
      <c r="G82" s="21"/>
      <c r="H82" s="5">
        <f>IF(G82&gt;213,S82,P82)</f>
        <v>0</v>
      </c>
      <c r="I82" s="21"/>
      <c r="J82" s="5">
        <f>IF(I82&gt;7.98,U82,P82)</f>
        <v>0</v>
      </c>
      <c r="K82" s="21"/>
      <c r="L82" s="15">
        <f>IF(K82=0,P82,V82)</f>
        <v>0</v>
      </c>
      <c r="M82" s="5">
        <f>SUM(F82+H82+J82+L82)</f>
        <v>0</v>
      </c>
      <c r="N82" s="39"/>
      <c r="O82">
        <f t="shared" si="12"/>
        <v>2674</v>
      </c>
      <c r="P82" s="1">
        <v>0</v>
      </c>
      <c r="Q82" s="5">
        <f t="shared" si="13"/>
        <v>2674</v>
      </c>
      <c r="R82" s="1">
        <v>0</v>
      </c>
      <c r="S82" s="5" t="e">
        <f t="shared" si="14"/>
        <v>#NUM!</v>
      </c>
      <c r="T82" s="1">
        <v>0</v>
      </c>
      <c r="U82" s="5" t="e">
        <f t="shared" si="18"/>
        <v>#NUM!</v>
      </c>
      <c r="V82" s="1">
        <f t="shared" si="16"/>
        <v>3808</v>
      </c>
      <c r="W82" s="3">
        <f t="shared" si="17"/>
        <v>3808</v>
      </c>
    </row>
    <row r="83" spans="2:23" ht="15" customHeight="1" x14ac:dyDescent="0.2">
      <c r="B83" s="2">
        <v>18</v>
      </c>
      <c r="C83" s="32"/>
      <c r="D83" s="14" t="s">
        <v>21</v>
      </c>
      <c r="E83" s="21"/>
      <c r="F83" s="16">
        <f>IF(E83=0,P83,O83)</f>
        <v>0</v>
      </c>
      <c r="G83" s="21"/>
      <c r="H83" s="5">
        <f>IF(G83&gt;213,S83,P83)</f>
        <v>0</v>
      </c>
      <c r="I83" s="21"/>
      <c r="J83" s="5">
        <f>IF(I83&gt;7.98,U83,P83)</f>
        <v>0</v>
      </c>
      <c r="K83" s="21"/>
      <c r="L83" s="15">
        <f>IF(K83=0,P83,V83)</f>
        <v>0</v>
      </c>
      <c r="M83" s="5">
        <f>SUM(F83+H83+J83+L83)</f>
        <v>0</v>
      </c>
      <c r="N83" s="39"/>
      <c r="O83">
        <f t="shared" si="12"/>
        <v>2674</v>
      </c>
      <c r="P83" s="1">
        <v>0</v>
      </c>
      <c r="Q83" s="5">
        <f t="shared" si="13"/>
        <v>2674</v>
      </c>
      <c r="R83" s="1">
        <v>0</v>
      </c>
      <c r="S83" s="5" t="e">
        <f t="shared" si="14"/>
        <v>#NUM!</v>
      </c>
      <c r="T83" s="1">
        <v>0</v>
      </c>
      <c r="U83" s="5" t="e">
        <f t="shared" si="18"/>
        <v>#NUM!</v>
      </c>
      <c r="V83" s="1">
        <f t="shared" si="16"/>
        <v>3808</v>
      </c>
      <c r="W83" s="3">
        <f t="shared" si="17"/>
        <v>3808</v>
      </c>
    </row>
    <row r="84" spans="2:23" ht="15" customHeight="1" x14ac:dyDescent="0.2">
      <c r="B84" s="2">
        <v>19</v>
      </c>
      <c r="C84" s="32"/>
      <c r="D84" s="14" t="s">
        <v>22</v>
      </c>
      <c r="E84" s="21"/>
      <c r="F84" s="16">
        <f>IF(E84=0,P84,O84)</f>
        <v>0</v>
      </c>
      <c r="G84" s="21"/>
      <c r="H84" s="5">
        <f>IF(G84&gt;213,S84,P84)</f>
        <v>0</v>
      </c>
      <c r="I84" s="21"/>
      <c r="J84" s="5">
        <f>IF(I84&gt;7.98,U84,P84)</f>
        <v>0</v>
      </c>
      <c r="K84" s="21"/>
      <c r="L84" s="15">
        <f>IF(K84=0,P84,V84)</f>
        <v>0</v>
      </c>
      <c r="M84" s="5">
        <f>SUM(F84+H84+J84+L84)</f>
        <v>0</v>
      </c>
      <c r="N84" s="39"/>
      <c r="O84">
        <f t="shared" si="12"/>
        <v>2674</v>
      </c>
      <c r="P84" s="1">
        <v>0</v>
      </c>
      <c r="Q84" s="5">
        <f t="shared" si="13"/>
        <v>2674</v>
      </c>
      <c r="R84" s="1">
        <v>0</v>
      </c>
      <c r="S84" s="5" t="e">
        <f t="shared" si="14"/>
        <v>#NUM!</v>
      </c>
      <c r="T84" s="1">
        <v>0</v>
      </c>
      <c r="U84" s="5" t="e">
        <f t="shared" si="18"/>
        <v>#NUM!</v>
      </c>
      <c r="V84" s="1">
        <f t="shared" si="16"/>
        <v>3808</v>
      </c>
      <c r="W84" s="3">
        <f t="shared" si="17"/>
        <v>3808</v>
      </c>
    </row>
    <row r="85" spans="2:23" ht="15" customHeight="1" x14ac:dyDescent="0.2">
      <c r="B85" s="2">
        <v>20</v>
      </c>
      <c r="C85" s="32"/>
      <c r="D85" s="14" t="s">
        <v>23</v>
      </c>
      <c r="E85" s="21"/>
      <c r="F85" s="16">
        <f>IF(E85=0,P85,O85)</f>
        <v>0</v>
      </c>
      <c r="G85" s="21"/>
      <c r="H85" s="5">
        <f>IF(G85&gt;213,S85,P85)</f>
        <v>0</v>
      </c>
      <c r="I85" s="21"/>
      <c r="J85" s="5">
        <f>IF(I85&gt;7.98,U85,P85)</f>
        <v>0</v>
      </c>
      <c r="K85" s="21"/>
      <c r="L85" s="15">
        <f>IF(K85=0,P85,V85)</f>
        <v>0</v>
      </c>
      <c r="M85" s="5">
        <f>SUM(F85+H85+J85+L85)</f>
        <v>0</v>
      </c>
      <c r="N85" s="39"/>
      <c r="O85">
        <f t="shared" si="12"/>
        <v>2674</v>
      </c>
      <c r="P85" s="1">
        <v>0</v>
      </c>
      <c r="Q85" s="5">
        <f t="shared" si="13"/>
        <v>2674</v>
      </c>
      <c r="R85" s="1">
        <v>0</v>
      </c>
      <c r="S85" s="5" t="e">
        <f t="shared" si="14"/>
        <v>#NUM!</v>
      </c>
      <c r="T85" s="1">
        <v>0</v>
      </c>
      <c r="U85" s="5" t="e">
        <f t="shared" si="18"/>
        <v>#NUM!</v>
      </c>
      <c r="V85" s="1">
        <f t="shared" si="16"/>
        <v>3808</v>
      </c>
      <c r="W85" s="3">
        <f t="shared" si="17"/>
        <v>3808</v>
      </c>
    </row>
    <row r="86" spans="2:23" ht="15" customHeight="1" x14ac:dyDescent="0.2">
      <c r="B86" s="2">
        <v>21</v>
      </c>
      <c r="C86" s="50"/>
      <c r="D86" s="14" t="s">
        <v>28</v>
      </c>
      <c r="E86" s="21"/>
      <c r="F86" s="16">
        <f>IF(E86=0,P86,O86)</f>
        <v>0</v>
      </c>
      <c r="G86" s="21"/>
      <c r="H86" s="5">
        <f>IF(G86&gt;213,S86,P86)</f>
        <v>0</v>
      </c>
      <c r="I86" s="21"/>
      <c r="J86" s="5">
        <f>IF(I86&gt;7.98,U86,P86)</f>
        <v>0</v>
      </c>
      <c r="K86" s="21"/>
      <c r="L86" s="15">
        <f>IF(K86=0,P86,V86)</f>
        <v>0</v>
      </c>
      <c r="M86" s="5">
        <f>SUM(F86+H86+J86+L86)</f>
        <v>0</v>
      </c>
      <c r="N86" s="39"/>
      <c r="O86">
        <f t="shared" si="12"/>
        <v>2674</v>
      </c>
      <c r="P86" s="1">
        <v>0</v>
      </c>
      <c r="Q86" s="5">
        <f t="shared" si="13"/>
        <v>2674</v>
      </c>
      <c r="R86" s="1">
        <v>0</v>
      </c>
      <c r="S86" s="5" t="e">
        <f t="shared" si="14"/>
        <v>#NUM!</v>
      </c>
      <c r="T86" s="1">
        <v>0</v>
      </c>
      <c r="U86" s="5" t="e">
        <f t="shared" si="18"/>
        <v>#NUM!</v>
      </c>
      <c r="V86" s="1">
        <f t="shared" si="16"/>
        <v>3808</v>
      </c>
      <c r="W86" s="3">
        <f t="shared" si="17"/>
        <v>3808</v>
      </c>
    </row>
    <row r="87" spans="2:23" ht="15" customHeight="1" x14ac:dyDescent="0.2">
      <c r="B87" s="2">
        <v>22</v>
      </c>
      <c r="C87" s="32"/>
      <c r="D87" s="14" t="s">
        <v>30</v>
      </c>
      <c r="E87" s="21"/>
      <c r="F87" s="16">
        <f>IF(E87=0,P87,O87)</f>
        <v>0</v>
      </c>
      <c r="G87" s="21"/>
      <c r="H87" s="5">
        <f>IF(G87&gt;213,S87,P87)</f>
        <v>0</v>
      </c>
      <c r="I87" s="21"/>
      <c r="J87" s="5">
        <f>IF(I87&gt;7.98,U87,P87)</f>
        <v>0</v>
      </c>
      <c r="K87" s="21"/>
      <c r="L87" s="15">
        <f>IF(K87=0,P87,V87)</f>
        <v>0</v>
      </c>
      <c r="M87" s="5">
        <f>SUM(F87+H87+J87+L87)</f>
        <v>0</v>
      </c>
      <c r="N87" s="39"/>
      <c r="O87">
        <f t="shared" si="12"/>
        <v>2674</v>
      </c>
      <c r="P87" s="1">
        <v>0</v>
      </c>
      <c r="Q87" s="5">
        <f t="shared" si="13"/>
        <v>2674</v>
      </c>
      <c r="R87" s="1">
        <v>0</v>
      </c>
      <c r="S87" s="5" t="e">
        <f t="shared" si="14"/>
        <v>#NUM!</v>
      </c>
      <c r="T87" s="1">
        <v>0</v>
      </c>
      <c r="U87" s="5" t="e">
        <f t="shared" si="18"/>
        <v>#NUM!</v>
      </c>
      <c r="V87" s="1">
        <f t="shared" si="16"/>
        <v>3808</v>
      </c>
      <c r="W87" s="3">
        <f t="shared" si="17"/>
        <v>3808</v>
      </c>
    </row>
    <row r="88" spans="2:23" ht="15" customHeight="1" x14ac:dyDescent="0.2">
      <c r="B88" s="2">
        <v>23</v>
      </c>
      <c r="C88" s="1"/>
      <c r="D88" s="14" t="s">
        <v>31</v>
      </c>
      <c r="E88" s="21"/>
      <c r="F88" s="16">
        <f>IF(E88=0,P88,O88)</f>
        <v>0</v>
      </c>
      <c r="G88" s="21"/>
      <c r="H88" s="5">
        <f>IF(G88&gt;213,S88,P88)</f>
        <v>0</v>
      </c>
      <c r="I88" s="21"/>
      <c r="J88" s="5">
        <f>IF(I88&gt;7.98,U88,P88)</f>
        <v>0</v>
      </c>
      <c r="K88" s="21"/>
      <c r="L88" s="15">
        <f>IF(K88=0,P88,V88)</f>
        <v>0</v>
      </c>
      <c r="M88" s="5">
        <f>SUM(F88+H88+J88+L88)</f>
        <v>0</v>
      </c>
      <c r="N88" s="39"/>
      <c r="O88">
        <f t="shared" si="12"/>
        <v>2674</v>
      </c>
      <c r="P88" s="1">
        <v>0</v>
      </c>
      <c r="Q88" s="5">
        <f t="shared" si="13"/>
        <v>2674</v>
      </c>
      <c r="R88" s="1">
        <v>0</v>
      </c>
      <c r="S88" s="5" t="e">
        <f t="shared" si="14"/>
        <v>#NUM!</v>
      </c>
      <c r="T88" s="1">
        <v>0</v>
      </c>
      <c r="U88" s="5" t="e">
        <f t="shared" si="18"/>
        <v>#NUM!</v>
      </c>
      <c r="V88" s="1">
        <f t="shared" si="16"/>
        <v>3808</v>
      </c>
      <c r="W88" s="3">
        <f t="shared" si="17"/>
        <v>3808</v>
      </c>
    </row>
    <row r="89" spans="2:23" ht="15" customHeight="1" x14ac:dyDescent="0.2">
      <c r="B89" s="2">
        <v>24</v>
      </c>
      <c r="C89" s="32"/>
      <c r="D89" s="14" t="s">
        <v>33</v>
      </c>
      <c r="E89" s="21"/>
      <c r="F89" s="16">
        <f>IF(E89=0,P89,O89)</f>
        <v>0</v>
      </c>
      <c r="G89" s="21"/>
      <c r="H89" s="5">
        <f>IF(G89&gt;213,S89,P89)</f>
        <v>0</v>
      </c>
      <c r="I89" s="21"/>
      <c r="J89" s="5">
        <f>IF(I89&gt;7.98,U89,P89)</f>
        <v>0</v>
      </c>
      <c r="K89" s="21"/>
      <c r="L89" s="15">
        <f>IF(K89=0,P89,V89)</f>
        <v>0</v>
      </c>
      <c r="M89" s="5">
        <f>SUM(F89+H89+J89+L89)</f>
        <v>0</v>
      </c>
      <c r="N89" s="39"/>
      <c r="O89">
        <f t="shared" si="12"/>
        <v>2674</v>
      </c>
      <c r="P89" s="1">
        <v>0</v>
      </c>
      <c r="Q89" s="5">
        <f t="shared" si="13"/>
        <v>2674</v>
      </c>
      <c r="R89" s="1">
        <v>0</v>
      </c>
      <c r="S89" s="5" t="e">
        <f t="shared" si="14"/>
        <v>#NUM!</v>
      </c>
      <c r="T89" s="1">
        <v>0</v>
      </c>
      <c r="U89" s="5" t="e">
        <f t="shared" si="18"/>
        <v>#NUM!</v>
      </c>
      <c r="V89" s="1">
        <f t="shared" si="16"/>
        <v>3808</v>
      </c>
      <c r="W89" s="3">
        <f t="shared" si="17"/>
        <v>3808</v>
      </c>
    </row>
    <row r="90" spans="2:23" ht="24" customHeight="1" x14ac:dyDescent="0.2">
      <c r="N90" s="46"/>
    </row>
    <row r="91" spans="2:23" ht="15" customHeight="1" x14ac:dyDescent="0.2">
      <c r="D91" t="s">
        <v>0</v>
      </c>
      <c r="N91" s="46"/>
    </row>
    <row r="92" spans="2:23" ht="15" customHeight="1" x14ac:dyDescent="0.2">
      <c r="N92" s="46"/>
    </row>
    <row r="93" spans="2:23" ht="15" customHeight="1" thickBot="1" x14ac:dyDescent="0.25">
      <c r="C93" s="7" t="s">
        <v>37</v>
      </c>
      <c r="N93" s="46"/>
    </row>
    <row r="94" spans="2:23" ht="15" customHeight="1" thickBot="1" x14ac:dyDescent="0.25">
      <c r="B94" s="6"/>
      <c r="C94" s="6" t="s">
        <v>2</v>
      </c>
      <c r="D94" s="6"/>
      <c r="E94" s="6">
        <v>10.7</v>
      </c>
      <c r="F94" s="6"/>
      <c r="G94" s="6">
        <v>213</v>
      </c>
      <c r="H94" s="6"/>
      <c r="I94" s="6">
        <v>7.98</v>
      </c>
      <c r="J94" s="6"/>
      <c r="K94" s="6">
        <v>75</v>
      </c>
      <c r="L94" s="6"/>
      <c r="M94" s="6"/>
      <c r="N94" s="38"/>
    </row>
    <row r="95" spans="2:23" ht="15" customHeight="1" thickBot="1" x14ac:dyDescent="0.25">
      <c r="B95" s="6"/>
      <c r="C95" s="6" t="s">
        <v>3</v>
      </c>
      <c r="D95" s="6" t="s">
        <v>4</v>
      </c>
      <c r="E95" s="6" t="s">
        <v>5</v>
      </c>
      <c r="F95" s="6" t="s">
        <v>6</v>
      </c>
      <c r="G95" s="6" t="s">
        <v>7</v>
      </c>
      <c r="H95" s="6" t="s">
        <v>6</v>
      </c>
      <c r="I95" s="6" t="s">
        <v>8</v>
      </c>
      <c r="J95" s="6" t="s">
        <v>6</v>
      </c>
      <c r="K95" s="6" t="s">
        <v>9</v>
      </c>
      <c r="L95" s="6" t="s">
        <v>6</v>
      </c>
      <c r="M95" s="6" t="s">
        <v>10</v>
      </c>
      <c r="N95" s="38"/>
    </row>
    <row r="96" spans="2:23" ht="15" customHeight="1" x14ac:dyDescent="0.2">
      <c r="B96" s="4">
        <v>1</v>
      </c>
      <c r="C96" s="31" t="s">
        <v>94</v>
      </c>
      <c r="D96" s="13" t="s">
        <v>18</v>
      </c>
      <c r="E96" s="21">
        <v>8.1199999999999992</v>
      </c>
      <c r="F96" s="16">
        <f>IF(E96=0,P96,O96)</f>
        <v>203</v>
      </c>
      <c r="G96" s="21">
        <v>352</v>
      </c>
      <c r="H96" s="5">
        <f>IF(G96&gt;213,S96,P96)</f>
        <v>204</v>
      </c>
      <c r="I96" s="21">
        <v>37.6</v>
      </c>
      <c r="J96" s="5">
        <f>IF(I96&gt;7.98,U96,P96)</f>
        <v>240</v>
      </c>
      <c r="K96" s="21">
        <v>53.61</v>
      </c>
      <c r="L96" s="15">
        <f>IF(K96=0,P96,V96)</f>
        <v>393</v>
      </c>
      <c r="M96" s="5">
        <f>SUM(F96+H96+J96+L96)</f>
        <v>1040</v>
      </c>
      <c r="N96" s="39"/>
      <c r="O96">
        <f t="shared" ref="O96:O119" si="19">IF(E96&lt;10.7,Q96,P96)</f>
        <v>203</v>
      </c>
      <c r="P96" s="1">
        <v>0</v>
      </c>
      <c r="Q96" s="5">
        <f>TRUNC(36.6476*POWER(10.7-E96,1.81))</f>
        <v>203</v>
      </c>
      <c r="R96" s="1">
        <v>0</v>
      </c>
      <c r="S96" s="5">
        <f>TRUNC(0.188807*POWER(G96-210,1.41))</f>
        <v>204</v>
      </c>
      <c r="T96" s="1">
        <v>0</v>
      </c>
      <c r="U96" s="5">
        <f>TRUNC(7.86*POWER(I96-7.98,1.01))</f>
        <v>240</v>
      </c>
      <c r="V96" s="1">
        <f>IF(K96&lt;75,W96,P96)</f>
        <v>393</v>
      </c>
      <c r="W96" s="3">
        <f>TRUNC(1.53775*POWER(75-K96,1.81))</f>
        <v>393</v>
      </c>
    </row>
    <row r="97" spans="2:23" ht="15" customHeight="1" x14ac:dyDescent="0.2">
      <c r="B97" s="2">
        <v>2</v>
      </c>
      <c r="C97" s="32" t="s">
        <v>168</v>
      </c>
      <c r="D97" s="14" t="s">
        <v>24</v>
      </c>
      <c r="E97" s="21">
        <v>8.27</v>
      </c>
      <c r="F97" s="16">
        <f>IF(E97=0,P97,O97)</f>
        <v>182</v>
      </c>
      <c r="G97" s="21">
        <v>336</v>
      </c>
      <c r="H97" s="5">
        <f>IF(G97&gt;213,S97,P97)</f>
        <v>172</v>
      </c>
      <c r="I97" s="21">
        <v>27.1</v>
      </c>
      <c r="J97" s="5">
        <f>IF(I97&gt;7.98,U97,P97)</f>
        <v>154</v>
      </c>
      <c r="K97" s="21">
        <v>52.5</v>
      </c>
      <c r="L97" s="15">
        <f>IF(K97=0,P97,V97)</f>
        <v>430</v>
      </c>
      <c r="M97" s="5">
        <f>SUM(F97+H97+J97+L97)</f>
        <v>938</v>
      </c>
      <c r="N97" s="39"/>
      <c r="O97">
        <f t="shared" si="19"/>
        <v>182</v>
      </c>
      <c r="P97" s="1">
        <v>0</v>
      </c>
      <c r="Q97" s="5">
        <f t="shared" ref="Q97:Q119" si="20">TRUNC(36.6476*POWER(10.7-E97,1.81))</f>
        <v>182</v>
      </c>
      <c r="R97" s="1">
        <v>0</v>
      </c>
      <c r="S97" s="5">
        <f t="shared" ref="S97:S119" si="21">TRUNC(0.188807*POWER(G97-210,1.41))</f>
        <v>172</v>
      </c>
      <c r="T97" s="1">
        <v>0</v>
      </c>
      <c r="U97" s="5">
        <f t="shared" ref="U97:U119" si="22">TRUNC(7.86*POWER(I97-7.98,1.01))</f>
        <v>154</v>
      </c>
      <c r="V97" s="1">
        <f t="shared" ref="V97:V119" si="23">IF(K97&lt;75,W97,P97)</f>
        <v>430</v>
      </c>
      <c r="W97" s="3">
        <f t="shared" ref="W97:W119" si="24">TRUNC(1.53775*POWER(75-K97,1.81))</f>
        <v>430</v>
      </c>
    </row>
    <row r="98" spans="2:23" ht="15" customHeight="1" x14ac:dyDescent="0.25">
      <c r="B98" s="2">
        <v>3</v>
      </c>
      <c r="C98" s="53" t="s">
        <v>92</v>
      </c>
      <c r="D98" s="14" t="s">
        <v>20</v>
      </c>
      <c r="E98" s="21">
        <v>8.1999999999999993</v>
      </c>
      <c r="F98" s="16">
        <f>IF(E98=0,P98,O98)</f>
        <v>192</v>
      </c>
      <c r="G98" s="21">
        <v>327</v>
      </c>
      <c r="H98" s="5">
        <f>IF(G98&gt;213,S98,P98)</f>
        <v>155</v>
      </c>
      <c r="I98" s="21">
        <v>24.8</v>
      </c>
      <c r="J98" s="5">
        <f>IF(I98&gt;7.98,U98,P98)</f>
        <v>135</v>
      </c>
      <c r="K98" s="21">
        <v>52.58</v>
      </c>
      <c r="L98" s="15">
        <f>IF(K98=0,P98,V98)</f>
        <v>428</v>
      </c>
      <c r="M98" s="5">
        <f>SUM(F98+H98+J98+L98)</f>
        <v>910</v>
      </c>
      <c r="N98" s="39"/>
      <c r="O98">
        <f t="shared" si="19"/>
        <v>192</v>
      </c>
      <c r="P98" s="1">
        <v>0</v>
      </c>
      <c r="Q98" s="5">
        <f t="shared" si="20"/>
        <v>192</v>
      </c>
      <c r="R98" s="1">
        <v>0</v>
      </c>
      <c r="S98" s="5">
        <f t="shared" si="21"/>
        <v>155</v>
      </c>
      <c r="T98" s="1">
        <v>0</v>
      </c>
      <c r="U98" s="5">
        <f t="shared" si="22"/>
        <v>135</v>
      </c>
      <c r="V98" s="1">
        <f t="shared" si="23"/>
        <v>428</v>
      </c>
      <c r="W98" s="3">
        <f t="shared" si="24"/>
        <v>428</v>
      </c>
    </row>
    <row r="99" spans="2:23" ht="15" customHeight="1" x14ac:dyDescent="0.2">
      <c r="B99" s="2">
        <v>4</v>
      </c>
      <c r="C99" s="32" t="s">
        <v>95</v>
      </c>
      <c r="D99" s="14" t="s">
        <v>17</v>
      </c>
      <c r="E99" s="21">
        <v>8.51</v>
      </c>
      <c r="F99" s="16">
        <f>IF(E99=0,P99,O99)</f>
        <v>151</v>
      </c>
      <c r="G99" s="21">
        <v>344</v>
      </c>
      <c r="H99" s="5">
        <f>IF(G99&gt;213,S99,P99)</f>
        <v>188</v>
      </c>
      <c r="I99" s="21">
        <v>29.1</v>
      </c>
      <c r="J99" s="5">
        <f>IF(I99&gt;7.98,U99,P99)</f>
        <v>171</v>
      </c>
      <c r="K99" s="21">
        <v>54.4</v>
      </c>
      <c r="L99" s="15">
        <f>IF(K99=0,P99,V99)</f>
        <v>367</v>
      </c>
      <c r="M99" s="5">
        <f>SUM(F99+H99+J99+L99)</f>
        <v>877</v>
      </c>
      <c r="N99" s="39"/>
      <c r="O99">
        <f t="shared" si="19"/>
        <v>151</v>
      </c>
      <c r="P99" s="1">
        <v>0</v>
      </c>
      <c r="Q99" s="5">
        <f t="shared" si="20"/>
        <v>151</v>
      </c>
      <c r="R99" s="1">
        <v>0</v>
      </c>
      <c r="S99" s="5">
        <f t="shared" si="21"/>
        <v>188</v>
      </c>
      <c r="T99" s="1">
        <v>0</v>
      </c>
      <c r="U99" s="5">
        <f t="shared" si="22"/>
        <v>171</v>
      </c>
      <c r="V99" s="1">
        <f t="shared" si="23"/>
        <v>367</v>
      </c>
      <c r="W99" s="3">
        <f t="shared" si="24"/>
        <v>367</v>
      </c>
    </row>
    <row r="100" spans="2:23" ht="15" customHeight="1" x14ac:dyDescent="0.2">
      <c r="B100" s="2">
        <v>5</v>
      </c>
      <c r="C100" s="32" t="s">
        <v>169</v>
      </c>
      <c r="D100" s="14" t="s">
        <v>30</v>
      </c>
      <c r="E100" s="21">
        <v>8.57</v>
      </c>
      <c r="F100" s="16">
        <f>IF(E100=0,P100,O100)</f>
        <v>144</v>
      </c>
      <c r="G100" s="21">
        <v>338</v>
      </c>
      <c r="H100" s="5">
        <f>IF(G100&gt;213,S100,P100)</f>
        <v>176</v>
      </c>
      <c r="I100" s="21">
        <v>20.55</v>
      </c>
      <c r="J100" s="5">
        <f>IF(I100&gt;7.98,U100,P100)</f>
        <v>101</v>
      </c>
      <c r="K100" s="21">
        <v>58.54</v>
      </c>
      <c r="L100" s="15">
        <f>IF(K100=0,P100,V100)</f>
        <v>244</v>
      </c>
      <c r="M100" s="5">
        <f>SUM(F100+H100+J100+L100)</f>
        <v>665</v>
      </c>
      <c r="N100" s="39"/>
      <c r="O100">
        <f t="shared" si="19"/>
        <v>144</v>
      </c>
      <c r="P100" s="1">
        <v>0</v>
      </c>
      <c r="Q100" s="5">
        <f t="shared" si="20"/>
        <v>144</v>
      </c>
      <c r="R100" s="1">
        <v>0</v>
      </c>
      <c r="S100" s="5">
        <f t="shared" si="21"/>
        <v>176</v>
      </c>
      <c r="T100" s="1">
        <v>0</v>
      </c>
      <c r="U100" s="5">
        <f t="shared" si="22"/>
        <v>101</v>
      </c>
      <c r="V100" s="1">
        <f t="shared" si="23"/>
        <v>244</v>
      </c>
      <c r="W100" s="3">
        <f t="shared" si="24"/>
        <v>244</v>
      </c>
    </row>
    <row r="101" spans="2:23" ht="15" customHeight="1" x14ac:dyDescent="0.2">
      <c r="B101" s="2">
        <v>6</v>
      </c>
      <c r="C101" s="32" t="s">
        <v>88</v>
      </c>
      <c r="D101" s="14" t="s">
        <v>29</v>
      </c>
      <c r="E101" s="21">
        <v>8.4499999999999993</v>
      </c>
      <c r="F101" s="16">
        <f>IF(E101=0,P101,O101)</f>
        <v>159</v>
      </c>
      <c r="G101" s="21">
        <v>297</v>
      </c>
      <c r="H101" s="5">
        <f>IF(G101&gt;213,S101,P101)</f>
        <v>102</v>
      </c>
      <c r="I101" s="21">
        <v>20.3</v>
      </c>
      <c r="J101" s="5">
        <f>IF(I101&gt;7.98,U101,P101)</f>
        <v>99</v>
      </c>
      <c r="K101" s="21">
        <v>58.99</v>
      </c>
      <c r="L101" s="15">
        <f>IF(K101=0,P101,V101)</f>
        <v>232</v>
      </c>
      <c r="M101" s="5">
        <f>SUM(F101+H101+J101+L101)</f>
        <v>592</v>
      </c>
      <c r="N101" s="39"/>
      <c r="O101">
        <f t="shared" si="19"/>
        <v>159</v>
      </c>
      <c r="P101" s="1">
        <v>0</v>
      </c>
      <c r="Q101" s="5">
        <f t="shared" si="20"/>
        <v>159</v>
      </c>
      <c r="R101" s="1">
        <v>0</v>
      </c>
      <c r="S101" s="5">
        <f t="shared" si="21"/>
        <v>102</v>
      </c>
      <c r="T101" s="1">
        <v>0</v>
      </c>
      <c r="U101" s="5">
        <f t="shared" si="22"/>
        <v>99</v>
      </c>
      <c r="V101" s="1">
        <f t="shared" si="23"/>
        <v>232</v>
      </c>
      <c r="W101" s="3">
        <f t="shared" si="24"/>
        <v>232</v>
      </c>
    </row>
    <row r="102" spans="2:23" ht="15" customHeight="1" x14ac:dyDescent="0.2">
      <c r="B102" s="2">
        <v>7</v>
      </c>
      <c r="C102" s="32" t="s">
        <v>93</v>
      </c>
      <c r="D102" s="14" t="s">
        <v>19</v>
      </c>
      <c r="E102" s="21">
        <v>8.91</v>
      </c>
      <c r="F102" s="16">
        <f>IF(E102=0,P102,O102)</f>
        <v>105</v>
      </c>
      <c r="G102" s="21">
        <v>322</v>
      </c>
      <c r="H102" s="5">
        <f>IF(G102&gt;213,S102,P102)</f>
        <v>146</v>
      </c>
      <c r="I102" s="21">
        <v>22.8</v>
      </c>
      <c r="J102" s="5">
        <f>IF(I102&gt;7.98,U102,P102)</f>
        <v>119</v>
      </c>
      <c r="K102" s="21">
        <v>59.98</v>
      </c>
      <c r="L102" s="15">
        <f>IF(K102=0,P102,V102)</f>
        <v>207</v>
      </c>
      <c r="M102" s="5">
        <f>SUM(F102+H102+J102+L102)</f>
        <v>577</v>
      </c>
      <c r="N102" s="39"/>
      <c r="O102">
        <f t="shared" si="19"/>
        <v>105</v>
      </c>
      <c r="P102" s="1">
        <v>0</v>
      </c>
      <c r="Q102" s="5">
        <f t="shared" si="20"/>
        <v>105</v>
      </c>
      <c r="R102" s="1">
        <v>0</v>
      </c>
      <c r="S102" s="5">
        <f t="shared" si="21"/>
        <v>146</v>
      </c>
      <c r="T102" s="1">
        <v>0</v>
      </c>
      <c r="U102" s="5">
        <f t="shared" si="22"/>
        <v>119</v>
      </c>
      <c r="V102" s="1">
        <f t="shared" si="23"/>
        <v>207</v>
      </c>
      <c r="W102" s="3">
        <f t="shared" si="24"/>
        <v>207</v>
      </c>
    </row>
    <row r="103" spans="2:23" ht="15" customHeight="1" x14ac:dyDescent="0.2">
      <c r="B103" s="2">
        <v>8</v>
      </c>
      <c r="C103" s="32" t="s">
        <v>91</v>
      </c>
      <c r="D103" s="14" t="s">
        <v>25</v>
      </c>
      <c r="E103" s="21">
        <v>8.3000000000000007</v>
      </c>
      <c r="F103" s="16">
        <f>IF(E103=0,P103,O103)</f>
        <v>178</v>
      </c>
      <c r="G103" s="21">
        <v>267</v>
      </c>
      <c r="H103" s="5">
        <f>IF(G103&gt;213,S103,P103)</f>
        <v>56</v>
      </c>
      <c r="I103" s="21">
        <v>15.2</v>
      </c>
      <c r="J103" s="5">
        <f>IF(I103&gt;7.98,U103,P103)</f>
        <v>57</v>
      </c>
      <c r="K103" s="21">
        <v>57.09</v>
      </c>
      <c r="L103" s="15">
        <f>IF(K103=0,P103,V103)</f>
        <v>285</v>
      </c>
      <c r="M103" s="5">
        <f>SUM(F103+H103+J103+L103)</f>
        <v>576</v>
      </c>
      <c r="N103" s="39"/>
      <c r="O103">
        <f t="shared" si="19"/>
        <v>178</v>
      </c>
      <c r="P103" s="1">
        <v>0</v>
      </c>
      <c r="Q103" s="5">
        <f t="shared" si="20"/>
        <v>178</v>
      </c>
      <c r="R103" s="1">
        <v>0</v>
      </c>
      <c r="S103" s="5">
        <f t="shared" si="21"/>
        <v>56</v>
      </c>
      <c r="T103" s="1">
        <v>0</v>
      </c>
      <c r="U103" s="5">
        <f t="shared" si="22"/>
        <v>57</v>
      </c>
      <c r="V103" s="1">
        <f t="shared" si="23"/>
        <v>285</v>
      </c>
      <c r="W103" s="3">
        <f t="shared" si="24"/>
        <v>285</v>
      </c>
    </row>
    <row r="104" spans="2:23" ht="15" customHeight="1" x14ac:dyDescent="0.2">
      <c r="B104" s="2">
        <v>9</v>
      </c>
      <c r="C104" s="32" t="s">
        <v>96</v>
      </c>
      <c r="D104" s="14" t="s">
        <v>11</v>
      </c>
      <c r="E104" s="21">
        <v>8.6999999999999993</v>
      </c>
      <c r="F104" s="16">
        <f>IF(E104=0,P104,O104)</f>
        <v>128</v>
      </c>
      <c r="G104" s="21">
        <v>330</v>
      </c>
      <c r="H104" s="5">
        <f>IF(G104&gt;213,S104,P104)</f>
        <v>161</v>
      </c>
      <c r="I104" s="21">
        <v>26.1</v>
      </c>
      <c r="J104" s="5">
        <f>IF(I104&gt;7.98,U104,P104)</f>
        <v>146</v>
      </c>
      <c r="K104" s="21">
        <v>66.930000000000007</v>
      </c>
      <c r="L104" s="15">
        <f>IF(K104=0,P104,V104)</f>
        <v>67</v>
      </c>
      <c r="M104" s="5">
        <f>SUM(F104+H104+J104+L104)</f>
        <v>502</v>
      </c>
      <c r="N104" s="39"/>
      <c r="O104">
        <f t="shared" si="19"/>
        <v>128</v>
      </c>
      <c r="P104" s="1">
        <v>0</v>
      </c>
      <c r="Q104" s="5">
        <f t="shared" si="20"/>
        <v>128</v>
      </c>
      <c r="R104" s="1">
        <v>0</v>
      </c>
      <c r="S104" s="5">
        <f t="shared" si="21"/>
        <v>161</v>
      </c>
      <c r="T104" s="1">
        <v>0</v>
      </c>
      <c r="U104" s="5">
        <f t="shared" si="22"/>
        <v>146</v>
      </c>
      <c r="V104" s="1">
        <f t="shared" si="23"/>
        <v>67</v>
      </c>
      <c r="W104" s="3">
        <f t="shared" si="24"/>
        <v>67</v>
      </c>
    </row>
    <row r="105" spans="2:23" ht="15" customHeight="1" x14ac:dyDescent="0.2">
      <c r="B105" s="1">
        <v>10</v>
      </c>
      <c r="C105" s="50" t="s">
        <v>87</v>
      </c>
      <c r="D105" s="14" t="s">
        <v>34</v>
      </c>
      <c r="E105" s="21">
        <v>8.89</v>
      </c>
      <c r="F105" s="16">
        <f>IF(E105=0,P105,O105)</f>
        <v>107</v>
      </c>
      <c r="G105" s="21">
        <v>282</v>
      </c>
      <c r="H105" s="5">
        <f>IF(G105&gt;213,S105,P105)</f>
        <v>78</v>
      </c>
      <c r="I105" s="21">
        <v>15.2</v>
      </c>
      <c r="J105" s="5">
        <f>IF(I105&gt;7.98,U105,P105)</f>
        <v>57</v>
      </c>
      <c r="K105" s="21">
        <v>64.91</v>
      </c>
      <c r="L105" s="15">
        <f>IF(K105=0,P105,V105)</f>
        <v>100</v>
      </c>
      <c r="M105" s="5">
        <f>SUM(F105+H105+J105+L105)</f>
        <v>342</v>
      </c>
      <c r="N105" s="39"/>
      <c r="O105">
        <f t="shared" si="19"/>
        <v>107</v>
      </c>
      <c r="P105" s="1">
        <v>0</v>
      </c>
      <c r="Q105" s="5">
        <f t="shared" si="20"/>
        <v>107</v>
      </c>
      <c r="R105" s="1">
        <v>0</v>
      </c>
      <c r="S105" s="5">
        <f t="shared" si="21"/>
        <v>78</v>
      </c>
      <c r="T105" s="1">
        <v>0</v>
      </c>
      <c r="U105" s="5">
        <f t="shared" si="22"/>
        <v>57</v>
      </c>
      <c r="V105" s="1">
        <f t="shared" si="23"/>
        <v>100</v>
      </c>
      <c r="W105" s="3">
        <f t="shared" si="24"/>
        <v>100</v>
      </c>
    </row>
    <row r="106" spans="2:23" ht="15" customHeight="1" x14ac:dyDescent="0.2">
      <c r="B106" s="2">
        <v>11</v>
      </c>
      <c r="C106" s="32" t="s">
        <v>189</v>
      </c>
      <c r="D106" s="14" t="s">
        <v>12</v>
      </c>
      <c r="E106" s="21">
        <v>8.7899999999999991</v>
      </c>
      <c r="F106" s="16">
        <f>IF(E106=0,P106,O106)</f>
        <v>118</v>
      </c>
      <c r="G106" s="21">
        <v>324</v>
      </c>
      <c r="H106" s="5">
        <f>IF(G106&gt;213,S106,P106)</f>
        <v>150</v>
      </c>
      <c r="I106" s="21">
        <v>16.7</v>
      </c>
      <c r="J106" s="5">
        <f>IF(I106&gt;7.98,U106,P106)</f>
        <v>70</v>
      </c>
      <c r="K106" s="21">
        <v>77</v>
      </c>
      <c r="L106" s="15">
        <f>IF(K106=0,P106,V106)</f>
        <v>0</v>
      </c>
      <c r="M106" s="5">
        <f>SUM(F106+H106+J106+L106)</f>
        <v>338</v>
      </c>
      <c r="N106" s="39"/>
      <c r="O106">
        <f t="shared" si="19"/>
        <v>118</v>
      </c>
      <c r="P106" s="1">
        <v>0</v>
      </c>
      <c r="Q106" s="5">
        <f t="shared" si="20"/>
        <v>118</v>
      </c>
      <c r="R106" s="1">
        <v>0</v>
      </c>
      <c r="S106" s="5">
        <f t="shared" si="21"/>
        <v>150</v>
      </c>
      <c r="T106" s="1">
        <v>0</v>
      </c>
      <c r="U106" s="5">
        <f t="shared" si="22"/>
        <v>70</v>
      </c>
      <c r="V106" s="1">
        <f t="shared" si="23"/>
        <v>0</v>
      </c>
      <c r="W106" s="3" t="e">
        <f t="shared" si="24"/>
        <v>#NUM!</v>
      </c>
    </row>
    <row r="107" spans="2:23" ht="15" customHeight="1" x14ac:dyDescent="0.2">
      <c r="B107" s="2">
        <v>12</v>
      </c>
      <c r="C107" s="32" t="s">
        <v>184</v>
      </c>
      <c r="D107" s="14" t="s">
        <v>32</v>
      </c>
      <c r="E107" s="21">
        <v>8.84</v>
      </c>
      <c r="F107" s="16">
        <f>IF(E107=0,P107,O107)</f>
        <v>112</v>
      </c>
      <c r="G107" s="21">
        <v>254</v>
      </c>
      <c r="H107" s="5">
        <f>IF(G107&gt;213,S107,P107)</f>
        <v>39</v>
      </c>
      <c r="I107" s="21">
        <v>11</v>
      </c>
      <c r="J107" s="5">
        <f>IF(I107&gt;7.98,U107,P107)</f>
        <v>24</v>
      </c>
      <c r="K107" s="21">
        <v>64.03</v>
      </c>
      <c r="L107" s="15">
        <f>IF(K107=0,P107,V107)</f>
        <v>117</v>
      </c>
      <c r="M107" s="5">
        <f>SUM(F107+H107+J107+L107)</f>
        <v>292</v>
      </c>
      <c r="N107" s="39"/>
      <c r="O107">
        <f t="shared" si="19"/>
        <v>112</v>
      </c>
      <c r="P107" s="1">
        <v>0</v>
      </c>
      <c r="Q107" s="5">
        <f t="shared" si="20"/>
        <v>112</v>
      </c>
      <c r="R107" s="1">
        <v>0</v>
      </c>
      <c r="S107" s="5">
        <f t="shared" si="21"/>
        <v>39</v>
      </c>
      <c r="T107" s="1">
        <v>0</v>
      </c>
      <c r="U107" s="5">
        <f t="shared" si="22"/>
        <v>24</v>
      </c>
      <c r="V107" s="1">
        <f t="shared" si="23"/>
        <v>117</v>
      </c>
      <c r="W107" s="3">
        <f t="shared" si="24"/>
        <v>117</v>
      </c>
    </row>
    <row r="108" spans="2:23" ht="15" customHeight="1" x14ac:dyDescent="0.2">
      <c r="B108" s="2">
        <v>13</v>
      </c>
      <c r="C108" s="32" t="s">
        <v>90</v>
      </c>
      <c r="D108" s="14" t="s">
        <v>26</v>
      </c>
      <c r="E108" s="21">
        <v>9.66</v>
      </c>
      <c r="F108" s="16">
        <f>IF(E108=0,P108,O108)</f>
        <v>39</v>
      </c>
      <c r="G108" s="21">
        <v>294</v>
      </c>
      <c r="H108" s="5">
        <f>IF(G108&gt;213,S108,P108)</f>
        <v>97</v>
      </c>
      <c r="I108" s="21">
        <v>21.65</v>
      </c>
      <c r="J108" s="5">
        <f>IF(I108&gt;7.98,U108,P108)</f>
        <v>110</v>
      </c>
      <c r="K108" s="21">
        <v>74.430000000000007</v>
      </c>
      <c r="L108" s="15">
        <f>IF(K108=0,P108,V108)</f>
        <v>0</v>
      </c>
      <c r="M108" s="5">
        <f>SUM(F108+H108+J108+L108)</f>
        <v>246</v>
      </c>
      <c r="N108" s="39"/>
      <c r="O108">
        <f t="shared" si="19"/>
        <v>39</v>
      </c>
      <c r="P108" s="1">
        <v>0</v>
      </c>
      <c r="Q108" s="5">
        <f t="shared" si="20"/>
        <v>39</v>
      </c>
      <c r="R108" s="1">
        <v>0</v>
      </c>
      <c r="S108" s="5">
        <f t="shared" si="21"/>
        <v>97</v>
      </c>
      <c r="T108" s="1">
        <v>0</v>
      </c>
      <c r="U108" s="5">
        <f t="shared" si="22"/>
        <v>110</v>
      </c>
      <c r="V108" s="1">
        <f t="shared" si="23"/>
        <v>0</v>
      </c>
      <c r="W108" s="3">
        <f t="shared" si="24"/>
        <v>0</v>
      </c>
    </row>
    <row r="109" spans="2:23" ht="15" customHeight="1" x14ac:dyDescent="0.2">
      <c r="B109" s="2">
        <v>14</v>
      </c>
      <c r="C109" s="32" t="s">
        <v>185</v>
      </c>
      <c r="D109" s="14" t="s">
        <v>13</v>
      </c>
      <c r="E109" s="21">
        <v>9.57</v>
      </c>
      <c r="F109" s="16">
        <f>IF(E109=0,P109,O109)</f>
        <v>45</v>
      </c>
      <c r="G109" s="21">
        <v>270</v>
      </c>
      <c r="H109" s="5">
        <f>IF(G109&gt;213,S109,P109)</f>
        <v>60</v>
      </c>
      <c r="I109" s="21">
        <v>13.85</v>
      </c>
      <c r="J109" s="5">
        <f>IF(I109&gt;7.98,U109,P109)</f>
        <v>46</v>
      </c>
      <c r="K109" s="21">
        <v>66.78</v>
      </c>
      <c r="L109" s="15">
        <f>IF(K109=0,P109,V109)</f>
        <v>69</v>
      </c>
      <c r="M109" s="5">
        <f>SUM(F109+H109+J109+L109)</f>
        <v>220</v>
      </c>
      <c r="N109" s="39"/>
      <c r="O109">
        <f t="shared" si="19"/>
        <v>45</v>
      </c>
      <c r="P109" s="1">
        <v>0</v>
      </c>
      <c r="Q109" s="5">
        <f t="shared" si="20"/>
        <v>45</v>
      </c>
      <c r="R109" s="1">
        <v>0</v>
      </c>
      <c r="S109" s="5">
        <f t="shared" si="21"/>
        <v>60</v>
      </c>
      <c r="T109" s="1">
        <v>0</v>
      </c>
      <c r="U109" s="5">
        <f t="shared" si="22"/>
        <v>46</v>
      </c>
      <c r="V109" s="1">
        <f t="shared" si="23"/>
        <v>69</v>
      </c>
      <c r="W109" s="3">
        <f t="shared" si="24"/>
        <v>69</v>
      </c>
    </row>
    <row r="110" spans="2:23" ht="15" customHeight="1" x14ac:dyDescent="0.2">
      <c r="B110" s="2">
        <v>15</v>
      </c>
      <c r="C110" s="32" t="s">
        <v>89</v>
      </c>
      <c r="D110" s="14" t="s">
        <v>27</v>
      </c>
      <c r="E110" s="21">
        <v>9.49</v>
      </c>
      <c r="F110" s="16">
        <f>IF(E110=0,P110,O110)</f>
        <v>51</v>
      </c>
      <c r="G110" s="21">
        <v>276</v>
      </c>
      <c r="H110" s="5">
        <f>IF(G110&gt;213,S110,P110)</f>
        <v>69</v>
      </c>
      <c r="I110" s="21">
        <v>15.3</v>
      </c>
      <c r="J110" s="5">
        <f>IF(I110&gt;7.98,U110,P110)</f>
        <v>58</v>
      </c>
      <c r="K110" s="21">
        <v>71.2</v>
      </c>
      <c r="L110" s="15">
        <f>IF(K110=0,P110,V110)</f>
        <v>17</v>
      </c>
      <c r="M110" s="5">
        <f>SUM(F110+H110+J110+L110)</f>
        <v>195</v>
      </c>
      <c r="N110" s="39"/>
      <c r="O110">
        <f t="shared" si="19"/>
        <v>51</v>
      </c>
      <c r="P110" s="1">
        <v>0</v>
      </c>
      <c r="Q110" s="5">
        <f t="shared" si="20"/>
        <v>51</v>
      </c>
      <c r="R110" s="1">
        <v>0</v>
      </c>
      <c r="S110" s="5">
        <f t="shared" si="21"/>
        <v>69</v>
      </c>
      <c r="T110" s="1">
        <v>0</v>
      </c>
      <c r="U110" s="5">
        <f t="shared" si="22"/>
        <v>58</v>
      </c>
      <c r="V110" s="1">
        <f t="shared" si="23"/>
        <v>17</v>
      </c>
      <c r="W110" s="3">
        <f t="shared" si="24"/>
        <v>17</v>
      </c>
    </row>
    <row r="111" spans="2:23" ht="15" customHeight="1" x14ac:dyDescent="0.2">
      <c r="B111" s="2">
        <v>16</v>
      </c>
      <c r="C111" s="32"/>
      <c r="D111" s="14" t="s">
        <v>14</v>
      </c>
      <c r="E111" s="21"/>
      <c r="F111" s="16">
        <f>IF(E111=0,P111,O111)</f>
        <v>0</v>
      </c>
      <c r="G111" s="21"/>
      <c r="H111" s="5">
        <f>IF(G111&gt;213,S111,P111)</f>
        <v>0</v>
      </c>
      <c r="I111" s="21"/>
      <c r="J111" s="5">
        <f>IF(I111&gt;7.98,U111,P111)</f>
        <v>0</v>
      </c>
      <c r="K111" s="21"/>
      <c r="L111" s="15">
        <f>IF(K111=0,P111,V111)</f>
        <v>0</v>
      </c>
      <c r="M111" s="5">
        <f>SUM(F111+H111+J111+L111)</f>
        <v>0</v>
      </c>
      <c r="N111" s="39"/>
      <c r="O111">
        <f t="shared" si="19"/>
        <v>2674</v>
      </c>
      <c r="P111" s="1">
        <v>0</v>
      </c>
      <c r="Q111" s="5">
        <f t="shared" si="20"/>
        <v>2674</v>
      </c>
      <c r="R111" s="1">
        <v>0</v>
      </c>
      <c r="S111" s="5" t="e">
        <f t="shared" si="21"/>
        <v>#NUM!</v>
      </c>
      <c r="T111" s="1">
        <v>0</v>
      </c>
      <c r="U111" s="5" t="e">
        <f t="shared" si="22"/>
        <v>#NUM!</v>
      </c>
      <c r="V111" s="1">
        <f t="shared" si="23"/>
        <v>3808</v>
      </c>
      <c r="W111" s="3">
        <f t="shared" si="24"/>
        <v>3808</v>
      </c>
    </row>
    <row r="112" spans="2:23" ht="15" customHeight="1" x14ac:dyDescent="0.2">
      <c r="B112" s="2">
        <v>17</v>
      </c>
      <c r="C112" s="32"/>
      <c r="D112" s="14" t="s">
        <v>15</v>
      </c>
      <c r="E112" s="21"/>
      <c r="F112" s="16">
        <f>IF(E112=0,P112,O112)</f>
        <v>0</v>
      </c>
      <c r="G112" s="21"/>
      <c r="H112" s="5">
        <f>IF(G112&gt;213,S112,P112)</f>
        <v>0</v>
      </c>
      <c r="I112" s="21"/>
      <c r="J112" s="5">
        <f>IF(I112&gt;7.98,U112,P112)</f>
        <v>0</v>
      </c>
      <c r="K112" s="21"/>
      <c r="L112" s="15">
        <f>IF(K112=0,P112,V112)</f>
        <v>0</v>
      </c>
      <c r="M112" s="5">
        <f>SUM(F112+H112+J112+L112)</f>
        <v>0</v>
      </c>
      <c r="N112" s="39"/>
      <c r="O112">
        <f t="shared" si="19"/>
        <v>2674</v>
      </c>
      <c r="P112" s="1">
        <v>0</v>
      </c>
      <c r="Q112" s="5">
        <f t="shared" si="20"/>
        <v>2674</v>
      </c>
      <c r="R112" s="1">
        <v>0</v>
      </c>
      <c r="S112" s="5" t="e">
        <f t="shared" si="21"/>
        <v>#NUM!</v>
      </c>
      <c r="T112" s="1">
        <v>0</v>
      </c>
      <c r="U112" s="5" t="e">
        <f t="shared" si="22"/>
        <v>#NUM!</v>
      </c>
      <c r="V112" s="1">
        <f t="shared" si="23"/>
        <v>3808</v>
      </c>
      <c r="W112" s="3">
        <f t="shared" si="24"/>
        <v>3808</v>
      </c>
    </row>
    <row r="113" spans="2:23" ht="15" customHeight="1" x14ac:dyDescent="0.2">
      <c r="B113" s="2">
        <v>18</v>
      </c>
      <c r="C113" s="32"/>
      <c r="D113" s="14" t="s">
        <v>16</v>
      </c>
      <c r="E113" s="21"/>
      <c r="F113" s="16">
        <f>IF(E113=0,P113,O113)</f>
        <v>0</v>
      </c>
      <c r="G113" s="21"/>
      <c r="H113" s="5">
        <f>IF(G113&gt;213,S113,P113)</f>
        <v>0</v>
      </c>
      <c r="I113" s="21"/>
      <c r="J113" s="5">
        <f>IF(I113&gt;7.98,U113,P113)</f>
        <v>0</v>
      </c>
      <c r="K113" s="21"/>
      <c r="L113" s="15">
        <f>IF(K113=0,P113,V113)</f>
        <v>0</v>
      </c>
      <c r="M113" s="5">
        <f>SUM(F113+H113+J113+L113)</f>
        <v>0</v>
      </c>
      <c r="N113" s="39"/>
      <c r="O113">
        <f t="shared" si="19"/>
        <v>2674</v>
      </c>
      <c r="P113" s="1">
        <v>0</v>
      </c>
      <c r="Q113" s="5">
        <f t="shared" si="20"/>
        <v>2674</v>
      </c>
      <c r="R113" s="1">
        <v>0</v>
      </c>
      <c r="S113" s="5" t="e">
        <f t="shared" si="21"/>
        <v>#NUM!</v>
      </c>
      <c r="T113" s="1">
        <v>0</v>
      </c>
      <c r="U113" s="5" t="e">
        <f t="shared" si="22"/>
        <v>#NUM!</v>
      </c>
      <c r="V113" s="1">
        <f t="shared" si="23"/>
        <v>3808</v>
      </c>
      <c r="W113" s="3">
        <f t="shared" si="24"/>
        <v>3808</v>
      </c>
    </row>
    <row r="114" spans="2:23" ht="15" customHeight="1" x14ac:dyDescent="0.2">
      <c r="B114" s="2">
        <v>19</v>
      </c>
      <c r="C114" s="32"/>
      <c r="D114" s="14" t="s">
        <v>21</v>
      </c>
      <c r="E114" s="21"/>
      <c r="F114" s="16">
        <f>IF(E114=0,P114,O114)</f>
        <v>0</v>
      </c>
      <c r="G114" s="21"/>
      <c r="H114" s="5">
        <f>IF(G114&gt;213,S114,P114)</f>
        <v>0</v>
      </c>
      <c r="I114" s="21"/>
      <c r="J114" s="5">
        <f>IF(I114&gt;7.98,U114,P114)</f>
        <v>0</v>
      </c>
      <c r="K114" s="21"/>
      <c r="L114" s="15">
        <f>IF(K114=0,P114,V114)</f>
        <v>0</v>
      </c>
      <c r="M114" s="5">
        <f>SUM(F114+H114+J114+L114)</f>
        <v>0</v>
      </c>
      <c r="N114" s="39"/>
      <c r="O114">
        <f t="shared" si="19"/>
        <v>2674</v>
      </c>
      <c r="P114" s="1">
        <v>0</v>
      </c>
      <c r="Q114" s="5">
        <f t="shared" si="20"/>
        <v>2674</v>
      </c>
      <c r="R114" s="1">
        <v>0</v>
      </c>
      <c r="S114" s="5" t="e">
        <f t="shared" si="21"/>
        <v>#NUM!</v>
      </c>
      <c r="T114" s="1">
        <v>0</v>
      </c>
      <c r="U114" s="5" t="e">
        <f t="shared" si="22"/>
        <v>#NUM!</v>
      </c>
      <c r="V114" s="1">
        <f t="shared" si="23"/>
        <v>3808</v>
      </c>
      <c r="W114" s="3">
        <f t="shared" si="24"/>
        <v>3808</v>
      </c>
    </row>
    <row r="115" spans="2:23" ht="15" customHeight="1" x14ac:dyDescent="0.2">
      <c r="B115" s="2">
        <v>20</v>
      </c>
      <c r="C115" s="32"/>
      <c r="D115" s="14" t="s">
        <v>22</v>
      </c>
      <c r="E115" s="21"/>
      <c r="F115" s="16">
        <f>IF(E115=0,P115,O115)</f>
        <v>0</v>
      </c>
      <c r="G115" s="21"/>
      <c r="H115" s="5">
        <f>IF(G115&gt;213,S115,P115)</f>
        <v>0</v>
      </c>
      <c r="I115" s="21"/>
      <c r="J115" s="5">
        <f>IF(I115&gt;7.98,U115,P115)</f>
        <v>0</v>
      </c>
      <c r="K115" s="21"/>
      <c r="L115" s="15">
        <f>IF(K115=0,P115,V115)</f>
        <v>0</v>
      </c>
      <c r="M115" s="5">
        <f>SUM(F115+H115+J115+L115)</f>
        <v>0</v>
      </c>
      <c r="N115" s="39"/>
      <c r="O115">
        <f t="shared" si="19"/>
        <v>2674</v>
      </c>
      <c r="P115" s="1">
        <v>0</v>
      </c>
      <c r="Q115" s="5">
        <f t="shared" si="20"/>
        <v>2674</v>
      </c>
      <c r="R115" s="1">
        <v>0</v>
      </c>
      <c r="S115" s="5" t="e">
        <f t="shared" si="21"/>
        <v>#NUM!</v>
      </c>
      <c r="T115" s="1">
        <v>0</v>
      </c>
      <c r="U115" s="5" t="e">
        <f t="shared" si="22"/>
        <v>#NUM!</v>
      </c>
      <c r="V115" s="1">
        <f t="shared" si="23"/>
        <v>3808</v>
      </c>
      <c r="W115" s="3">
        <f t="shared" si="24"/>
        <v>3808</v>
      </c>
    </row>
    <row r="116" spans="2:23" ht="15" customHeight="1" x14ac:dyDescent="0.2">
      <c r="B116" s="2">
        <v>21</v>
      </c>
      <c r="C116" s="50"/>
      <c r="D116" s="14" t="s">
        <v>23</v>
      </c>
      <c r="E116" s="21"/>
      <c r="F116" s="16">
        <f>IF(E116=0,P116,O116)</f>
        <v>0</v>
      </c>
      <c r="G116" s="21"/>
      <c r="H116" s="5">
        <f>IF(G116&gt;213,S116,P116)</f>
        <v>0</v>
      </c>
      <c r="I116" s="21"/>
      <c r="J116" s="5">
        <f>IF(I116&gt;7.98,U116,P116)</f>
        <v>0</v>
      </c>
      <c r="K116" s="21"/>
      <c r="L116" s="15">
        <f>IF(K116=0,P116,V116)</f>
        <v>0</v>
      </c>
      <c r="M116" s="5">
        <f>SUM(F116+H116+J116+L116)</f>
        <v>0</v>
      </c>
      <c r="N116" s="39"/>
      <c r="O116">
        <f t="shared" si="19"/>
        <v>2674</v>
      </c>
      <c r="P116" s="1">
        <v>0</v>
      </c>
      <c r="Q116" s="5">
        <f t="shared" si="20"/>
        <v>2674</v>
      </c>
      <c r="R116" s="1">
        <v>0</v>
      </c>
      <c r="S116" s="5" t="e">
        <f t="shared" si="21"/>
        <v>#NUM!</v>
      </c>
      <c r="T116" s="1">
        <v>0</v>
      </c>
      <c r="U116" s="5" t="e">
        <f t="shared" si="22"/>
        <v>#NUM!</v>
      </c>
      <c r="V116" s="1">
        <f t="shared" si="23"/>
        <v>3808</v>
      </c>
      <c r="W116" s="3">
        <f t="shared" si="24"/>
        <v>3808</v>
      </c>
    </row>
    <row r="117" spans="2:23" ht="15" customHeight="1" x14ac:dyDescent="0.2">
      <c r="B117" s="2">
        <v>22</v>
      </c>
      <c r="C117" s="32"/>
      <c r="D117" s="14" t="s">
        <v>28</v>
      </c>
      <c r="E117" s="21"/>
      <c r="F117" s="16">
        <f>IF(E117=0,P117,O117)</f>
        <v>0</v>
      </c>
      <c r="G117" s="21"/>
      <c r="H117" s="5">
        <f>IF(G117&gt;213,S117,P117)</f>
        <v>0</v>
      </c>
      <c r="I117" s="21"/>
      <c r="J117" s="5">
        <f>IF(I117&gt;7.98,U117,P117)</f>
        <v>0</v>
      </c>
      <c r="K117" s="21"/>
      <c r="L117" s="15">
        <f>IF(K117=0,P117,V117)</f>
        <v>0</v>
      </c>
      <c r="M117" s="5">
        <f>SUM(F117+H117+J117+L117)</f>
        <v>0</v>
      </c>
      <c r="N117" s="39"/>
      <c r="O117">
        <f t="shared" si="19"/>
        <v>2674</v>
      </c>
      <c r="P117" s="1">
        <v>0</v>
      </c>
      <c r="Q117" s="5">
        <f t="shared" si="20"/>
        <v>2674</v>
      </c>
      <c r="R117" s="1">
        <v>0</v>
      </c>
      <c r="S117" s="5" t="e">
        <f t="shared" si="21"/>
        <v>#NUM!</v>
      </c>
      <c r="T117" s="1">
        <v>0</v>
      </c>
      <c r="U117" s="5" t="e">
        <f t="shared" si="22"/>
        <v>#NUM!</v>
      </c>
      <c r="V117" s="1">
        <f t="shared" si="23"/>
        <v>3808</v>
      </c>
      <c r="W117" s="3">
        <f t="shared" si="24"/>
        <v>3808</v>
      </c>
    </row>
    <row r="118" spans="2:23" ht="15" customHeight="1" x14ac:dyDescent="0.2">
      <c r="B118" s="2">
        <v>23</v>
      </c>
      <c r="C118" s="1"/>
      <c r="D118" s="14" t="s">
        <v>31</v>
      </c>
      <c r="E118" s="21"/>
      <c r="F118" s="16">
        <f>IF(E118=0,P118,O118)</f>
        <v>0</v>
      </c>
      <c r="G118" s="21"/>
      <c r="H118" s="5">
        <f>IF(G118&gt;213,S118,P118)</f>
        <v>0</v>
      </c>
      <c r="I118" s="21"/>
      <c r="J118" s="5">
        <f>IF(I118&gt;7.98,U118,P118)</f>
        <v>0</v>
      </c>
      <c r="K118" s="21"/>
      <c r="L118" s="15">
        <f>IF(K118=0,P118,V118)</f>
        <v>0</v>
      </c>
      <c r="M118" s="5">
        <f>SUM(F118+H118+J118+L118)</f>
        <v>0</v>
      </c>
      <c r="N118" s="39"/>
      <c r="O118">
        <f t="shared" si="19"/>
        <v>2674</v>
      </c>
      <c r="P118" s="1">
        <v>0</v>
      </c>
      <c r="Q118" s="5">
        <f t="shared" si="20"/>
        <v>2674</v>
      </c>
      <c r="R118" s="1">
        <v>0</v>
      </c>
      <c r="S118" s="5" t="e">
        <f t="shared" si="21"/>
        <v>#NUM!</v>
      </c>
      <c r="T118" s="1">
        <v>0</v>
      </c>
      <c r="U118" s="5" t="e">
        <f t="shared" si="22"/>
        <v>#NUM!</v>
      </c>
      <c r="V118" s="1">
        <f t="shared" si="23"/>
        <v>3808</v>
      </c>
      <c r="W118" s="3">
        <f t="shared" si="24"/>
        <v>3808</v>
      </c>
    </row>
    <row r="119" spans="2:23" ht="15" customHeight="1" x14ac:dyDescent="0.2">
      <c r="B119" s="2">
        <v>24</v>
      </c>
      <c r="C119" s="32"/>
      <c r="D119" s="14" t="s">
        <v>33</v>
      </c>
      <c r="E119" s="21"/>
      <c r="F119" s="16">
        <f>IF(E119=0,P119,O119)</f>
        <v>0</v>
      </c>
      <c r="G119" s="21"/>
      <c r="H119" s="5">
        <f>IF(G119&gt;213,S119,P119)</f>
        <v>0</v>
      </c>
      <c r="I119" s="21"/>
      <c r="J119" s="5">
        <f>IF(I119&gt;7.98,U119,P119)</f>
        <v>0</v>
      </c>
      <c r="K119" s="21"/>
      <c r="L119" s="15">
        <f>IF(K119=0,P119,V119)</f>
        <v>0</v>
      </c>
      <c r="M119" s="5">
        <f>SUM(F119+H119+J119+L119)</f>
        <v>0</v>
      </c>
      <c r="N119" s="39"/>
      <c r="O119">
        <f t="shared" si="19"/>
        <v>2674</v>
      </c>
      <c r="P119" s="1">
        <v>0</v>
      </c>
      <c r="Q119" s="5">
        <f t="shared" si="20"/>
        <v>2674</v>
      </c>
      <c r="R119" s="1">
        <v>0</v>
      </c>
      <c r="S119" s="5" t="e">
        <f t="shared" si="21"/>
        <v>#NUM!</v>
      </c>
      <c r="T119" s="1">
        <v>0</v>
      </c>
      <c r="U119" s="5" t="e">
        <f t="shared" si="22"/>
        <v>#NUM!</v>
      </c>
      <c r="V119" s="1">
        <f t="shared" si="23"/>
        <v>3808</v>
      </c>
      <c r="W119" s="3">
        <f t="shared" si="24"/>
        <v>3808</v>
      </c>
    </row>
    <row r="120" spans="2:23" ht="24.75" customHeight="1" x14ac:dyDescent="0.2">
      <c r="N120" s="46"/>
    </row>
    <row r="121" spans="2:23" ht="15" customHeight="1" x14ac:dyDescent="0.2">
      <c r="D121" t="s">
        <v>0</v>
      </c>
      <c r="N121" s="46"/>
    </row>
    <row r="122" spans="2:23" ht="15" customHeight="1" x14ac:dyDescent="0.2">
      <c r="N122" s="46"/>
    </row>
    <row r="123" spans="2:23" ht="15" customHeight="1" thickBot="1" x14ac:dyDescent="0.25">
      <c r="C123" s="7" t="s">
        <v>38</v>
      </c>
      <c r="N123" s="46"/>
    </row>
    <row r="124" spans="2:23" ht="15" customHeight="1" thickBot="1" x14ac:dyDescent="0.25">
      <c r="B124" s="6"/>
      <c r="C124" s="6" t="s">
        <v>2</v>
      </c>
      <c r="D124" s="6"/>
      <c r="E124" s="6">
        <v>10.7</v>
      </c>
      <c r="F124" s="6"/>
      <c r="G124" s="6">
        <v>213</v>
      </c>
      <c r="H124" s="6"/>
      <c r="I124" s="6">
        <v>7.98</v>
      </c>
      <c r="J124" s="6"/>
      <c r="K124" s="6">
        <v>75</v>
      </c>
      <c r="L124" s="6"/>
      <c r="M124" s="6"/>
      <c r="N124" s="38"/>
    </row>
    <row r="125" spans="2:23" ht="15" customHeight="1" thickBot="1" x14ac:dyDescent="0.25">
      <c r="B125" s="6"/>
      <c r="C125" s="6" t="s">
        <v>3</v>
      </c>
      <c r="D125" s="6" t="s">
        <v>4</v>
      </c>
      <c r="E125" s="6" t="s">
        <v>5</v>
      </c>
      <c r="F125" s="6" t="s">
        <v>6</v>
      </c>
      <c r="G125" s="6" t="s">
        <v>7</v>
      </c>
      <c r="H125" s="6" t="s">
        <v>6</v>
      </c>
      <c r="I125" s="6" t="s">
        <v>8</v>
      </c>
      <c r="J125" s="6" t="s">
        <v>6</v>
      </c>
      <c r="K125" s="6" t="s">
        <v>9</v>
      </c>
      <c r="L125" s="6" t="s">
        <v>6</v>
      </c>
      <c r="M125" s="6" t="s">
        <v>10</v>
      </c>
      <c r="N125" s="38"/>
    </row>
    <row r="126" spans="2:23" ht="15" customHeight="1" x14ac:dyDescent="0.2">
      <c r="B126" s="4">
        <v>1</v>
      </c>
      <c r="C126" s="31" t="s">
        <v>98</v>
      </c>
      <c r="D126" s="13" t="s">
        <v>12</v>
      </c>
      <c r="E126" s="21">
        <v>8.0299999999999994</v>
      </c>
      <c r="F126" s="16">
        <f>IF(E126=0,P126,O126)</f>
        <v>216</v>
      </c>
      <c r="G126" s="21">
        <v>381</v>
      </c>
      <c r="H126" s="5">
        <f>IF(G126&gt;213,S126,P126)</f>
        <v>265</v>
      </c>
      <c r="I126" s="21">
        <v>22.5</v>
      </c>
      <c r="J126" s="5">
        <f>IF(I126&gt;7.98,U126,P126)</f>
        <v>117</v>
      </c>
      <c r="K126" s="21">
        <v>53.23</v>
      </c>
      <c r="L126" s="15">
        <f>IF(K126=0,P126,V126)</f>
        <v>405</v>
      </c>
      <c r="M126" s="5">
        <f>SUM(F126+H126+J126+L126)</f>
        <v>1003</v>
      </c>
      <c r="N126" s="39"/>
      <c r="O126">
        <f t="shared" ref="O126:O149" si="25">IF(E126&lt;10.7,Q126,P126)</f>
        <v>216</v>
      </c>
      <c r="P126" s="1">
        <v>0</v>
      </c>
      <c r="Q126" s="5">
        <f>TRUNC(36.6476*POWER(10.7-E126,1.81))</f>
        <v>216</v>
      </c>
      <c r="R126" s="1">
        <v>0</v>
      </c>
      <c r="S126" s="5">
        <f>TRUNC(0.188807*POWER(G126-210,1.41))</f>
        <v>265</v>
      </c>
      <c r="T126" s="1">
        <v>0</v>
      </c>
      <c r="U126" s="5">
        <f>TRUNC(7.86*POWER(I126-7.98,1.01))</f>
        <v>117</v>
      </c>
      <c r="V126" s="1">
        <f>IF(K126&lt;75,W126,P126)</f>
        <v>405</v>
      </c>
      <c r="W126" s="3">
        <f>TRUNC(1.53775*POWER(75-K126,1.81))</f>
        <v>405</v>
      </c>
    </row>
    <row r="127" spans="2:23" ht="15" customHeight="1" x14ac:dyDescent="0.2">
      <c r="B127" s="2">
        <v>2</v>
      </c>
      <c r="C127" s="32" t="s">
        <v>97</v>
      </c>
      <c r="D127" s="14" t="s">
        <v>11</v>
      </c>
      <c r="E127" s="21">
        <v>8.15</v>
      </c>
      <c r="F127" s="16">
        <f>IF(E127=0,P127,O127)</f>
        <v>199</v>
      </c>
      <c r="G127" s="21">
        <v>383</v>
      </c>
      <c r="H127" s="5">
        <f>IF(G127&gt;213,S127,P127)</f>
        <v>270</v>
      </c>
      <c r="I127" s="21">
        <v>24.2</v>
      </c>
      <c r="J127" s="5">
        <f>IF(I127&gt;7.98,U127,P127)</f>
        <v>131</v>
      </c>
      <c r="K127" s="21">
        <v>54.65</v>
      </c>
      <c r="L127" s="15">
        <f>IF(K127=0,P127,V127)</f>
        <v>359</v>
      </c>
      <c r="M127" s="5">
        <f>SUM(F127+H127+J127+L127)</f>
        <v>959</v>
      </c>
      <c r="N127" s="39"/>
      <c r="O127">
        <f t="shared" si="25"/>
        <v>199</v>
      </c>
      <c r="P127" s="1">
        <v>0</v>
      </c>
      <c r="Q127" s="5">
        <f t="shared" ref="Q127:Q149" si="26">TRUNC(36.6476*POWER(10.7-E127,1.81))</f>
        <v>199</v>
      </c>
      <c r="R127" s="1">
        <v>0</v>
      </c>
      <c r="S127" s="5">
        <f t="shared" ref="S127:S149" si="27">TRUNC(0.188807*POWER(G127-210,1.41))</f>
        <v>270</v>
      </c>
      <c r="T127" s="1">
        <v>0</v>
      </c>
      <c r="U127" s="5">
        <f t="shared" ref="U127:U149" si="28">TRUNC(7.86*POWER(I127-7.98,1.01))</f>
        <v>131</v>
      </c>
      <c r="V127" s="1">
        <f t="shared" ref="V127:V149" si="29">IF(K127&lt;75,W127,P127)</f>
        <v>359</v>
      </c>
      <c r="W127" s="3">
        <f t="shared" ref="W127:W149" si="30">TRUNC(1.53775*POWER(75-K127,1.81))</f>
        <v>359</v>
      </c>
    </row>
    <row r="128" spans="2:23" ht="15" customHeight="1" x14ac:dyDescent="0.2">
      <c r="B128" s="2">
        <v>3</v>
      </c>
      <c r="C128" s="32" t="s">
        <v>170</v>
      </c>
      <c r="D128" s="14" t="s">
        <v>24</v>
      </c>
      <c r="E128" s="21">
        <v>8.01</v>
      </c>
      <c r="F128" s="16">
        <f>IF(E128=0,P128,O128)</f>
        <v>219</v>
      </c>
      <c r="G128" s="21">
        <v>333</v>
      </c>
      <c r="H128" s="5">
        <f>IF(G128&gt;213,S128,P128)</f>
        <v>167</v>
      </c>
      <c r="I128" s="21">
        <v>20.2</v>
      </c>
      <c r="J128" s="5">
        <f>IF(I128&gt;7.98,U128,P128)</f>
        <v>98</v>
      </c>
      <c r="K128" s="21">
        <v>51.51</v>
      </c>
      <c r="L128" s="15">
        <f>IF(K128=0,P128,V128)</f>
        <v>465</v>
      </c>
      <c r="M128" s="5">
        <f>SUM(F128+H128+J128+L128)</f>
        <v>949</v>
      </c>
      <c r="N128" s="39"/>
      <c r="O128">
        <f t="shared" si="25"/>
        <v>219</v>
      </c>
      <c r="P128" s="1">
        <v>0</v>
      </c>
      <c r="Q128" s="5">
        <f t="shared" si="26"/>
        <v>219</v>
      </c>
      <c r="R128" s="1">
        <v>0</v>
      </c>
      <c r="S128" s="5">
        <f t="shared" si="27"/>
        <v>167</v>
      </c>
      <c r="T128" s="1">
        <v>0</v>
      </c>
      <c r="U128" s="5">
        <f t="shared" si="28"/>
        <v>98</v>
      </c>
      <c r="V128" s="1">
        <f t="shared" si="29"/>
        <v>465</v>
      </c>
      <c r="W128" s="3">
        <f t="shared" si="30"/>
        <v>465</v>
      </c>
    </row>
    <row r="129" spans="2:23" ht="15" customHeight="1" x14ac:dyDescent="0.2">
      <c r="B129" s="2">
        <v>4</v>
      </c>
      <c r="C129" s="32" t="s">
        <v>102</v>
      </c>
      <c r="D129" s="14" t="s">
        <v>18</v>
      </c>
      <c r="E129" s="21">
        <v>8.3000000000000007</v>
      </c>
      <c r="F129" s="16">
        <f>IF(E129=0,P129,O129)</f>
        <v>178</v>
      </c>
      <c r="G129" s="21">
        <v>348</v>
      </c>
      <c r="H129" s="5">
        <f>IF(G129&gt;213,S129,P129)</f>
        <v>196</v>
      </c>
      <c r="I129" s="21">
        <v>36.6</v>
      </c>
      <c r="J129" s="5">
        <f>IF(I129&gt;7.98,U129,P129)</f>
        <v>232</v>
      </c>
      <c r="K129" s="21">
        <v>55.54</v>
      </c>
      <c r="L129" s="15">
        <f>IF(K129=0,P129,V129)</f>
        <v>331</v>
      </c>
      <c r="M129" s="5">
        <f>SUM(F129+H129+J129+L129)</f>
        <v>937</v>
      </c>
      <c r="N129" s="39"/>
      <c r="O129">
        <f t="shared" si="25"/>
        <v>178</v>
      </c>
      <c r="P129" s="1">
        <v>0</v>
      </c>
      <c r="Q129" s="5">
        <f t="shared" si="26"/>
        <v>178</v>
      </c>
      <c r="R129" s="1">
        <v>0</v>
      </c>
      <c r="S129" s="5">
        <f t="shared" si="27"/>
        <v>196</v>
      </c>
      <c r="T129" s="1">
        <v>0</v>
      </c>
      <c r="U129" s="5">
        <f t="shared" si="28"/>
        <v>232</v>
      </c>
      <c r="V129" s="1">
        <f t="shared" si="29"/>
        <v>331</v>
      </c>
      <c r="W129" s="3">
        <f t="shared" si="30"/>
        <v>331</v>
      </c>
    </row>
    <row r="130" spans="2:23" ht="15" customHeight="1" x14ac:dyDescent="0.2">
      <c r="B130" s="2">
        <v>5</v>
      </c>
      <c r="C130" s="32" t="s">
        <v>100</v>
      </c>
      <c r="D130" s="14" t="s">
        <v>17</v>
      </c>
      <c r="E130" s="21">
        <v>8.23</v>
      </c>
      <c r="F130" s="16">
        <f>IF(E130=0,P130,O130)</f>
        <v>188</v>
      </c>
      <c r="G130" s="21">
        <v>348</v>
      </c>
      <c r="H130" s="5">
        <f>IF(G130&gt;213,S130,P130)</f>
        <v>196</v>
      </c>
      <c r="I130" s="21">
        <v>25.9</v>
      </c>
      <c r="J130" s="5">
        <f>IF(I130&gt;7.98,U130,P130)</f>
        <v>144</v>
      </c>
      <c r="K130" s="21">
        <v>55.19</v>
      </c>
      <c r="L130" s="15">
        <f>IF(K130=0,P130,V130)</f>
        <v>342</v>
      </c>
      <c r="M130" s="5">
        <f>SUM(F130+H130+J130+L130)</f>
        <v>870</v>
      </c>
      <c r="N130" s="39"/>
      <c r="O130">
        <f t="shared" si="25"/>
        <v>188</v>
      </c>
      <c r="P130" s="1">
        <v>0</v>
      </c>
      <c r="Q130" s="5">
        <f t="shared" si="26"/>
        <v>188</v>
      </c>
      <c r="R130" s="1">
        <v>0</v>
      </c>
      <c r="S130" s="5">
        <f t="shared" si="27"/>
        <v>196</v>
      </c>
      <c r="T130" s="1">
        <v>0</v>
      </c>
      <c r="U130" s="5">
        <f t="shared" si="28"/>
        <v>144</v>
      </c>
      <c r="V130" s="1">
        <f t="shared" si="29"/>
        <v>342</v>
      </c>
      <c r="W130" s="3">
        <f t="shared" si="30"/>
        <v>342</v>
      </c>
    </row>
    <row r="131" spans="2:23" ht="15" customHeight="1" x14ac:dyDescent="0.2">
      <c r="B131" s="2">
        <v>6</v>
      </c>
      <c r="C131" s="32" t="s">
        <v>107</v>
      </c>
      <c r="D131" s="14" t="s">
        <v>29</v>
      </c>
      <c r="E131" s="21">
        <v>8.4</v>
      </c>
      <c r="F131" s="16">
        <f>IF(E131=0,P131,O131)</f>
        <v>165</v>
      </c>
      <c r="G131" s="21">
        <v>358</v>
      </c>
      <c r="H131" s="5">
        <f>IF(G131&gt;213,S131,P131)</f>
        <v>216</v>
      </c>
      <c r="I131" s="21">
        <v>22</v>
      </c>
      <c r="J131" s="5">
        <f>IF(I131&gt;7.98,U131,P131)</f>
        <v>113</v>
      </c>
      <c r="K131" s="21">
        <v>55.83</v>
      </c>
      <c r="L131" s="15">
        <f>IF(K131=0,P131,V131)</f>
        <v>322</v>
      </c>
      <c r="M131" s="5">
        <f>SUM(F131+H131+J131+L131)</f>
        <v>816</v>
      </c>
      <c r="N131" s="39"/>
      <c r="O131">
        <f t="shared" si="25"/>
        <v>165</v>
      </c>
      <c r="P131" s="1">
        <v>0</v>
      </c>
      <c r="Q131" s="5">
        <f t="shared" si="26"/>
        <v>165</v>
      </c>
      <c r="R131" s="1">
        <v>0</v>
      </c>
      <c r="S131" s="5">
        <f t="shared" si="27"/>
        <v>216</v>
      </c>
      <c r="T131" s="1">
        <v>0</v>
      </c>
      <c r="U131" s="5">
        <f t="shared" si="28"/>
        <v>113</v>
      </c>
      <c r="V131" s="1">
        <f t="shared" si="29"/>
        <v>322</v>
      </c>
      <c r="W131" s="3">
        <f t="shared" si="30"/>
        <v>322</v>
      </c>
    </row>
    <row r="132" spans="2:23" ht="15" customHeight="1" x14ac:dyDescent="0.2">
      <c r="B132" s="2">
        <v>7</v>
      </c>
      <c r="C132" s="32" t="s">
        <v>104</v>
      </c>
      <c r="D132" s="14" t="s">
        <v>25</v>
      </c>
      <c r="E132" s="21">
        <v>8.02</v>
      </c>
      <c r="F132" s="16">
        <f>IF(E132=0,P132,O132)</f>
        <v>218</v>
      </c>
      <c r="G132" s="21">
        <v>336</v>
      </c>
      <c r="H132" s="5">
        <f>IF(G132&gt;213,S132,P132)</f>
        <v>172</v>
      </c>
      <c r="I132" s="21">
        <v>17.899999999999999</v>
      </c>
      <c r="J132" s="5">
        <f>IF(I132&gt;7.98,U132,P132)</f>
        <v>79</v>
      </c>
      <c r="K132" s="21">
        <v>56.37</v>
      </c>
      <c r="L132" s="15">
        <f>IF(K132=0,P132,V132)</f>
        <v>306</v>
      </c>
      <c r="M132" s="5">
        <f>SUM(F132+H132+J132+L132)</f>
        <v>775</v>
      </c>
      <c r="N132" s="39"/>
      <c r="O132">
        <f t="shared" si="25"/>
        <v>218</v>
      </c>
      <c r="P132" s="1">
        <v>0</v>
      </c>
      <c r="Q132" s="5">
        <f t="shared" si="26"/>
        <v>218</v>
      </c>
      <c r="R132" s="1">
        <v>0</v>
      </c>
      <c r="S132" s="5">
        <f t="shared" si="27"/>
        <v>172</v>
      </c>
      <c r="T132" s="1">
        <v>0</v>
      </c>
      <c r="U132" s="5">
        <f t="shared" si="28"/>
        <v>79</v>
      </c>
      <c r="V132" s="1">
        <f t="shared" si="29"/>
        <v>306</v>
      </c>
      <c r="W132" s="3">
        <f t="shared" si="30"/>
        <v>306</v>
      </c>
    </row>
    <row r="133" spans="2:23" ht="15" customHeight="1" x14ac:dyDescent="0.2">
      <c r="B133" s="2">
        <v>8</v>
      </c>
      <c r="C133" s="32" t="s">
        <v>99</v>
      </c>
      <c r="D133" s="14" t="s">
        <v>13</v>
      </c>
      <c r="E133" s="21">
        <v>8.65</v>
      </c>
      <c r="F133" s="16">
        <f>IF(E133=0,P133,O133)</f>
        <v>134</v>
      </c>
      <c r="G133" s="21">
        <v>346</v>
      </c>
      <c r="H133" s="5">
        <f>IF(G133&gt;213,S133,P133)</f>
        <v>192</v>
      </c>
      <c r="I133" s="21">
        <v>15.6</v>
      </c>
      <c r="J133" s="5">
        <f>IF(I133&gt;7.98,U133,P133)</f>
        <v>61</v>
      </c>
      <c r="K133" s="21">
        <v>56.13</v>
      </c>
      <c r="L133" s="15">
        <f>IF(K133=0,P133,V133)</f>
        <v>313</v>
      </c>
      <c r="M133" s="5">
        <f>SUM(F133+H133+J133+L133)</f>
        <v>700</v>
      </c>
      <c r="N133" s="39"/>
      <c r="O133">
        <f t="shared" si="25"/>
        <v>134</v>
      </c>
      <c r="P133" s="1">
        <v>0</v>
      </c>
      <c r="Q133" s="5">
        <f t="shared" si="26"/>
        <v>134</v>
      </c>
      <c r="R133" s="1">
        <v>0</v>
      </c>
      <c r="S133" s="5">
        <f t="shared" si="27"/>
        <v>192</v>
      </c>
      <c r="T133" s="1">
        <v>0</v>
      </c>
      <c r="U133" s="5">
        <f t="shared" si="28"/>
        <v>61</v>
      </c>
      <c r="V133" s="1">
        <f t="shared" si="29"/>
        <v>313</v>
      </c>
      <c r="W133" s="3">
        <f t="shared" si="30"/>
        <v>313</v>
      </c>
    </row>
    <row r="134" spans="2:23" ht="15" customHeight="1" x14ac:dyDescent="0.2">
      <c r="B134" s="2">
        <v>9</v>
      </c>
      <c r="C134" s="32" t="s">
        <v>106</v>
      </c>
      <c r="D134" s="14" t="s">
        <v>27</v>
      </c>
      <c r="E134" s="21">
        <v>8.35</v>
      </c>
      <c r="F134" s="16">
        <f>IF(E134=0,P134,O134)</f>
        <v>172</v>
      </c>
      <c r="G134" s="21">
        <v>307</v>
      </c>
      <c r="H134" s="5">
        <f>IF(G134&gt;213,S134,P134)</f>
        <v>119</v>
      </c>
      <c r="I134" s="21">
        <v>14.7</v>
      </c>
      <c r="J134" s="5">
        <f>IF(I134&gt;7.98,U134,P134)</f>
        <v>53</v>
      </c>
      <c r="K134" s="21">
        <v>54.92</v>
      </c>
      <c r="L134" s="15">
        <f>IF(K134=0,P134,V134)</f>
        <v>350</v>
      </c>
      <c r="M134" s="5">
        <f>SUM(F134+H134+J134+L134)</f>
        <v>694</v>
      </c>
      <c r="N134" s="39"/>
      <c r="O134">
        <f t="shared" si="25"/>
        <v>172</v>
      </c>
      <c r="P134" s="1">
        <v>0</v>
      </c>
      <c r="Q134" s="5">
        <f t="shared" si="26"/>
        <v>172</v>
      </c>
      <c r="R134" s="1">
        <v>0</v>
      </c>
      <c r="S134" s="5">
        <f t="shared" si="27"/>
        <v>119</v>
      </c>
      <c r="T134" s="1">
        <v>0</v>
      </c>
      <c r="U134" s="5">
        <f t="shared" si="28"/>
        <v>53</v>
      </c>
      <c r="V134" s="1">
        <f t="shared" si="29"/>
        <v>350</v>
      </c>
      <c r="W134" s="3">
        <f t="shared" si="30"/>
        <v>350</v>
      </c>
    </row>
    <row r="135" spans="2:23" ht="15" customHeight="1" x14ac:dyDescent="0.2">
      <c r="B135" s="1">
        <v>10</v>
      </c>
      <c r="C135" s="50" t="s">
        <v>101</v>
      </c>
      <c r="D135" s="14" t="s">
        <v>19</v>
      </c>
      <c r="E135" s="21">
        <v>8.39</v>
      </c>
      <c r="F135" s="16">
        <f>IF(E135=0,P135,O135)</f>
        <v>166</v>
      </c>
      <c r="G135" s="21">
        <v>270</v>
      </c>
      <c r="H135" s="5">
        <f>IF(G135&gt;213,S135,P135)</f>
        <v>60</v>
      </c>
      <c r="I135" s="21">
        <v>21.7</v>
      </c>
      <c r="J135" s="5">
        <f>IF(I135&gt;7.98,U135,P135)</f>
        <v>110</v>
      </c>
      <c r="K135" s="21">
        <v>58.88</v>
      </c>
      <c r="L135" s="15">
        <f>IF(K135=0,P135,V135)</f>
        <v>235</v>
      </c>
      <c r="M135" s="5">
        <f>SUM(F135+H135+J135+L135)</f>
        <v>571</v>
      </c>
      <c r="N135" s="39"/>
      <c r="O135">
        <f t="shared" si="25"/>
        <v>166</v>
      </c>
      <c r="P135" s="1">
        <v>0</v>
      </c>
      <c r="Q135" s="5">
        <f t="shared" si="26"/>
        <v>166</v>
      </c>
      <c r="R135" s="1">
        <v>0</v>
      </c>
      <c r="S135" s="5">
        <f t="shared" si="27"/>
        <v>60</v>
      </c>
      <c r="T135" s="1">
        <v>0</v>
      </c>
      <c r="U135" s="5">
        <f t="shared" si="28"/>
        <v>110</v>
      </c>
      <c r="V135" s="1">
        <f t="shared" si="29"/>
        <v>235</v>
      </c>
      <c r="W135" s="3">
        <f t="shared" si="30"/>
        <v>235</v>
      </c>
    </row>
    <row r="136" spans="2:23" ht="15" customHeight="1" x14ac:dyDescent="0.25">
      <c r="B136" s="2">
        <v>11</v>
      </c>
      <c r="C136" s="53" t="s">
        <v>103</v>
      </c>
      <c r="D136" s="14" t="s">
        <v>20</v>
      </c>
      <c r="E136" s="21">
        <v>8.73</v>
      </c>
      <c r="F136" s="16">
        <f>IF(E136=0,P136,O136)</f>
        <v>125</v>
      </c>
      <c r="G136" s="21">
        <v>295</v>
      </c>
      <c r="H136" s="5">
        <f>IF(G136&gt;213,S136,P136)</f>
        <v>99</v>
      </c>
      <c r="I136" s="21">
        <v>18.3</v>
      </c>
      <c r="J136" s="5">
        <f>IF(I136&gt;7.98,U136,P136)</f>
        <v>83</v>
      </c>
      <c r="K136" s="21">
        <v>59.44</v>
      </c>
      <c r="L136" s="15">
        <f>IF(K136=0,P136,V136)</f>
        <v>221</v>
      </c>
      <c r="M136" s="5">
        <f>SUM(F136+H136+J136+L136)</f>
        <v>528</v>
      </c>
      <c r="N136" s="39"/>
      <c r="O136">
        <f t="shared" si="25"/>
        <v>125</v>
      </c>
      <c r="P136" s="1">
        <v>0</v>
      </c>
      <c r="Q136" s="5">
        <f t="shared" si="26"/>
        <v>125</v>
      </c>
      <c r="R136" s="1">
        <v>0</v>
      </c>
      <c r="S136" s="5">
        <f t="shared" si="27"/>
        <v>99</v>
      </c>
      <c r="T136" s="1">
        <v>0</v>
      </c>
      <c r="U136" s="5">
        <f t="shared" si="28"/>
        <v>83</v>
      </c>
      <c r="V136" s="1">
        <f t="shared" si="29"/>
        <v>221</v>
      </c>
      <c r="W136" s="3">
        <f t="shared" si="30"/>
        <v>221</v>
      </c>
    </row>
    <row r="137" spans="2:23" ht="15" customHeight="1" x14ac:dyDescent="0.2">
      <c r="B137" s="2">
        <v>12</v>
      </c>
      <c r="C137" s="32" t="s">
        <v>105</v>
      </c>
      <c r="D137" s="14" t="s">
        <v>26</v>
      </c>
      <c r="E137" s="21">
        <v>8.6300000000000008</v>
      </c>
      <c r="F137" s="16">
        <f>IF(E137=0,P137,O137)</f>
        <v>136</v>
      </c>
      <c r="G137" s="21">
        <v>297</v>
      </c>
      <c r="H137" s="5">
        <f>IF(G137&gt;213,S137,P137)</f>
        <v>102</v>
      </c>
      <c r="I137" s="21">
        <v>13.9</v>
      </c>
      <c r="J137" s="5">
        <f>IF(I137&gt;7.98,U137,P137)</f>
        <v>47</v>
      </c>
      <c r="K137" s="21">
        <v>60.63</v>
      </c>
      <c r="L137" s="15">
        <f>IF(K137=0,P137,V137)</f>
        <v>191</v>
      </c>
      <c r="M137" s="5">
        <f>SUM(F137+H137+J137+L137)</f>
        <v>476</v>
      </c>
      <c r="N137" s="39"/>
      <c r="O137">
        <f t="shared" si="25"/>
        <v>136</v>
      </c>
      <c r="P137" s="1">
        <v>0</v>
      </c>
      <c r="Q137" s="5">
        <f t="shared" si="26"/>
        <v>136</v>
      </c>
      <c r="R137" s="1">
        <v>0</v>
      </c>
      <c r="S137" s="5">
        <f t="shared" si="27"/>
        <v>102</v>
      </c>
      <c r="T137" s="1">
        <v>0</v>
      </c>
      <c r="U137" s="5">
        <f t="shared" si="28"/>
        <v>47</v>
      </c>
      <c r="V137" s="1">
        <f t="shared" si="29"/>
        <v>191</v>
      </c>
      <c r="W137" s="3">
        <f t="shared" si="30"/>
        <v>191</v>
      </c>
    </row>
    <row r="138" spans="2:23" ht="15" customHeight="1" x14ac:dyDescent="0.2">
      <c r="B138" s="2">
        <v>13</v>
      </c>
      <c r="C138" s="32" t="s">
        <v>108</v>
      </c>
      <c r="D138" s="14" t="s">
        <v>34</v>
      </c>
      <c r="E138" s="21">
        <v>9.1300000000000008</v>
      </c>
      <c r="F138" s="16">
        <f>IF(E138=0,P138,O138)</f>
        <v>82</v>
      </c>
      <c r="G138" s="21">
        <v>319</v>
      </c>
      <c r="H138" s="5">
        <f>IF(G138&gt;213,S138,P138)</f>
        <v>140</v>
      </c>
      <c r="I138" s="21">
        <v>19.3</v>
      </c>
      <c r="J138" s="5">
        <f>IF(I138&gt;7.98,U138,P138)</f>
        <v>91</v>
      </c>
      <c r="K138" s="21">
        <v>64.319999999999993</v>
      </c>
      <c r="L138" s="15">
        <f>IF(K138=0,P138,V138)</f>
        <v>111</v>
      </c>
      <c r="M138" s="5">
        <f>SUM(F138+H138+J138+L138)</f>
        <v>424</v>
      </c>
      <c r="N138" s="39"/>
      <c r="O138">
        <f t="shared" si="25"/>
        <v>82</v>
      </c>
      <c r="P138" s="1">
        <v>0</v>
      </c>
      <c r="Q138" s="5">
        <f t="shared" si="26"/>
        <v>82</v>
      </c>
      <c r="R138" s="1">
        <v>0</v>
      </c>
      <c r="S138" s="5">
        <f t="shared" si="27"/>
        <v>140</v>
      </c>
      <c r="T138" s="1">
        <v>0</v>
      </c>
      <c r="U138" s="5">
        <f t="shared" si="28"/>
        <v>91</v>
      </c>
      <c r="V138" s="1">
        <f t="shared" si="29"/>
        <v>111</v>
      </c>
      <c r="W138" s="3">
        <f t="shared" si="30"/>
        <v>111</v>
      </c>
    </row>
    <row r="139" spans="2:23" ht="15" customHeight="1" x14ac:dyDescent="0.2">
      <c r="B139" s="2">
        <v>14</v>
      </c>
      <c r="C139" s="32"/>
      <c r="D139" s="14" t="s">
        <v>14</v>
      </c>
      <c r="E139" s="21"/>
      <c r="F139" s="16">
        <f>IF(E139=0,P139,O139)</f>
        <v>0</v>
      </c>
      <c r="G139" s="21"/>
      <c r="H139" s="5">
        <f>IF(G139&gt;213,S139,P139)</f>
        <v>0</v>
      </c>
      <c r="I139" s="21"/>
      <c r="J139" s="5">
        <f>IF(I139&gt;7.98,U139,P139)</f>
        <v>0</v>
      </c>
      <c r="K139" s="21"/>
      <c r="L139" s="15">
        <f>IF(K139=0,P139,V139)</f>
        <v>0</v>
      </c>
      <c r="M139" s="5">
        <f>SUM(F139+H139+J139+L139)</f>
        <v>0</v>
      </c>
      <c r="N139" s="39"/>
      <c r="O139">
        <f t="shared" si="25"/>
        <v>2674</v>
      </c>
      <c r="P139" s="1">
        <v>0</v>
      </c>
      <c r="Q139" s="5">
        <f t="shared" si="26"/>
        <v>2674</v>
      </c>
      <c r="R139" s="1">
        <v>0</v>
      </c>
      <c r="S139" s="5" t="e">
        <f t="shared" si="27"/>
        <v>#NUM!</v>
      </c>
      <c r="T139" s="1">
        <v>0</v>
      </c>
      <c r="U139" s="5" t="e">
        <f t="shared" si="28"/>
        <v>#NUM!</v>
      </c>
      <c r="V139" s="1">
        <f t="shared" si="29"/>
        <v>3808</v>
      </c>
      <c r="W139" s="3">
        <f t="shared" si="30"/>
        <v>3808</v>
      </c>
    </row>
    <row r="140" spans="2:23" ht="15" customHeight="1" x14ac:dyDescent="0.2">
      <c r="B140" s="2">
        <v>15</v>
      </c>
      <c r="C140" s="32"/>
      <c r="D140" s="14" t="s">
        <v>15</v>
      </c>
      <c r="E140" s="21"/>
      <c r="F140" s="16">
        <f>IF(E140=0,P140,O140)</f>
        <v>0</v>
      </c>
      <c r="G140" s="21"/>
      <c r="H140" s="5">
        <f>IF(G140&gt;213,S140,P140)</f>
        <v>0</v>
      </c>
      <c r="I140" s="21"/>
      <c r="J140" s="5">
        <f>IF(I140&gt;7.98,U140,P140)</f>
        <v>0</v>
      </c>
      <c r="K140" s="21"/>
      <c r="L140" s="15">
        <f>IF(K140=0,P140,V140)</f>
        <v>0</v>
      </c>
      <c r="M140" s="5">
        <f>SUM(F140+H140+J140+L140)</f>
        <v>0</v>
      </c>
      <c r="N140" s="39"/>
      <c r="O140">
        <f t="shared" si="25"/>
        <v>2674</v>
      </c>
      <c r="P140" s="1">
        <v>0</v>
      </c>
      <c r="Q140" s="5">
        <f t="shared" si="26"/>
        <v>2674</v>
      </c>
      <c r="R140" s="1">
        <v>0</v>
      </c>
      <c r="S140" s="5" t="e">
        <f t="shared" si="27"/>
        <v>#NUM!</v>
      </c>
      <c r="T140" s="1">
        <v>0</v>
      </c>
      <c r="U140" s="5" t="e">
        <f t="shared" si="28"/>
        <v>#NUM!</v>
      </c>
      <c r="V140" s="1">
        <f t="shared" si="29"/>
        <v>3808</v>
      </c>
      <c r="W140" s="3">
        <f t="shared" si="30"/>
        <v>3808</v>
      </c>
    </row>
    <row r="141" spans="2:23" ht="15" customHeight="1" x14ac:dyDescent="0.2">
      <c r="B141" s="2">
        <v>16</v>
      </c>
      <c r="C141" s="32"/>
      <c r="D141" s="14" t="s">
        <v>16</v>
      </c>
      <c r="E141" s="21"/>
      <c r="F141" s="16">
        <f>IF(E141=0,P141,O141)</f>
        <v>0</v>
      </c>
      <c r="G141" s="21"/>
      <c r="H141" s="5">
        <f>IF(G141&gt;213,S141,P141)</f>
        <v>0</v>
      </c>
      <c r="I141" s="21"/>
      <c r="J141" s="5">
        <f>IF(I141&gt;7.98,U141,P141)</f>
        <v>0</v>
      </c>
      <c r="K141" s="21"/>
      <c r="L141" s="15">
        <f>IF(K141=0,P141,V141)</f>
        <v>0</v>
      </c>
      <c r="M141" s="5">
        <f>SUM(F141+H141+J141+L141)</f>
        <v>0</v>
      </c>
      <c r="N141" s="39"/>
      <c r="O141">
        <f t="shared" si="25"/>
        <v>2674</v>
      </c>
      <c r="P141" s="1">
        <v>0</v>
      </c>
      <c r="Q141" s="5">
        <f t="shared" si="26"/>
        <v>2674</v>
      </c>
      <c r="R141" s="1">
        <v>0</v>
      </c>
      <c r="S141" s="5" t="e">
        <f t="shared" si="27"/>
        <v>#NUM!</v>
      </c>
      <c r="T141" s="1">
        <v>0</v>
      </c>
      <c r="U141" s="5" t="e">
        <f t="shared" si="28"/>
        <v>#NUM!</v>
      </c>
      <c r="V141" s="1">
        <f t="shared" si="29"/>
        <v>3808</v>
      </c>
      <c r="W141" s="3">
        <f t="shared" si="30"/>
        <v>3808</v>
      </c>
    </row>
    <row r="142" spans="2:23" ht="15" customHeight="1" x14ac:dyDescent="0.2">
      <c r="B142" s="2">
        <v>17</v>
      </c>
      <c r="C142" s="32"/>
      <c r="D142" s="14" t="s">
        <v>21</v>
      </c>
      <c r="E142" s="21"/>
      <c r="F142" s="16">
        <f>IF(E142=0,P142,O142)</f>
        <v>0</v>
      </c>
      <c r="G142" s="21"/>
      <c r="H142" s="5">
        <f>IF(G142&gt;213,S142,P142)</f>
        <v>0</v>
      </c>
      <c r="I142" s="21"/>
      <c r="J142" s="5">
        <f>IF(I142&gt;7.98,U142,P142)</f>
        <v>0</v>
      </c>
      <c r="K142" s="21"/>
      <c r="L142" s="15">
        <f>IF(K142=0,P142,V142)</f>
        <v>0</v>
      </c>
      <c r="M142" s="5">
        <f>SUM(F142+H142+J142+L142)</f>
        <v>0</v>
      </c>
      <c r="N142" s="39"/>
      <c r="O142">
        <f t="shared" si="25"/>
        <v>2674</v>
      </c>
      <c r="P142" s="1">
        <v>0</v>
      </c>
      <c r="Q142" s="5">
        <f t="shared" si="26"/>
        <v>2674</v>
      </c>
      <c r="R142" s="1">
        <v>0</v>
      </c>
      <c r="S142" s="5" t="e">
        <f t="shared" si="27"/>
        <v>#NUM!</v>
      </c>
      <c r="T142" s="1">
        <v>0</v>
      </c>
      <c r="U142" s="5" t="e">
        <f t="shared" si="28"/>
        <v>#NUM!</v>
      </c>
      <c r="V142" s="1">
        <f t="shared" si="29"/>
        <v>3808</v>
      </c>
      <c r="W142" s="3">
        <f t="shared" si="30"/>
        <v>3808</v>
      </c>
    </row>
    <row r="143" spans="2:23" ht="15" customHeight="1" x14ac:dyDescent="0.2">
      <c r="B143" s="2">
        <v>18</v>
      </c>
      <c r="C143" s="32"/>
      <c r="D143" s="14" t="s">
        <v>22</v>
      </c>
      <c r="E143" s="21"/>
      <c r="F143" s="16">
        <f>IF(E143=0,P143,O143)</f>
        <v>0</v>
      </c>
      <c r="G143" s="21"/>
      <c r="H143" s="5">
        <f>IF(G143&gt;213,S143,P143)</f>
        <v>0</v>
      </c>
      <c r="I143" s="21"/>
      <c r="J143" s="5">
        <f>IF(I143&gt;7.98,U143,P143)</f>
        <v>0</v>
      </c>
      <c r="K143" s="21"/>
      <c r="L143" s="15">
        <f>IF(K143=0,P143,V143)</f>
        <v>0</v>
      </c>
      <c r="M143" s="5">
        <f>SUM(F143+H143+J143+L143)</f>
        <v>0</v>
      </c>
      <c r="N143" s="39"/>
      <c r="O143">
        <f t="shared" si="25"/>
        <v>2674</v>
      </c>
      <c r="P143" s="1">
        <v>0</v>
      </c>
      <c r="Q143" s="5">
        <f t="shared" si="26"/>
        <v>2674</v>
      </c>
      <c r="R143" s="1">
        <v>0</v>
      </c>
      <c r="S143" s="5" t="e">
        <f t="shared" si="27"/>
        <v>#NUM!</v>
      </c>
      <c r="T143" s="1">
        <v>0</v>
      </c>
      <c r="U143" s="5" t="e">
        <f t="shared" si="28"/>
        <v>#NUM!</v>
      </c>
      <c r="V143" s="1">
        <f t="shared" si="29"/>
        <v>3808</v>
      </c>
      <c r="W143" s="3">
        <f t="shared" si="30"/>
        <v>3808</v>
      </c>
    </row>
    <row r="144" spans="2:23" ht="15" customHeight="1" x14ac:dyDescent="0.2">
      <c r="B144" s="2">
        <v>19</v>
      </c>
      <c r="C144" s="32"/>
      <c r="D144" s="14" t="s">
        <v>23</v>
      </c>
      <c r="E144" s="21"/>
      <c r="F144" s="16">
        <f>IF(E144=0,P144,O144)</f>
        <v>0</v>
      </c>
      <c r="G144" s="21"/>
      <c r="H144" s="5">
        <f>IF(G144&gt;213,S144,P144)</f>
        <v>0</v>
      </c>
      <c r="I144" s="21"/>
      <c r="J144" s="5">
        <f>IF(I144&gt;7.98,U144,P144)</f>
        <v>0</v>
      </c>
      <c r="K144" s="21"/>
      <c r="L144" s="15">
        <f>IF(K144=0,P144,V144)</f>
        <v>0</v>
      </c>
      <c r="M144" s="5">
        <f>SUM(F144+H144+J144+L144)</f>
        <v>0</v>
      </c>
      <c r="N144" s="39"/>
      <c r="O144">
        <f t="shared" si="25"/>
        <v>2674</v>
      </c>
      <c r="P144" s="1">
        <v>0</v>
      </c>
      <c r="Q144" s="5">
        <f t="shared" si="26"/>
        <v>2674</v>
      </c>
      <c r="R144" s="1">
        <v>0</v>
      </c>
      <c r="S144" s="5" t="e">
        <f t="shared" si="27"/>
        <v>#NUM!</v>
      </c>
      <c r="T144" s="1">
        <v>0</v>
      </c>
      <c r="U144" s="5" t="e">
        <f t="shared" si="28"/>
        <v>#NUM!</v>
      </c>
      <c r="V144" s="1">
        <f t="shared" si="29"/>
        <v>3808</v>
      </c>
      <c r="W144" s="3">
        <f t="shared" si="30"/>
        <v>3808</v>
      </c>
    </row>
    <row r="145" spans="2:23" ht="15" customHeight="1" x14ac:dyDescent="0.2">
      <c r="B145" s="2">
        <v>20</v>
      </c>
      <c r="C145" s="32"/>
      <c r="D145" s="14" t="s">
        <v>28</v>
      </c>
      <c r="E145" s="21"/>
      <c r="F145" s="16">
        <f>IF(E145=0,P145,O145)</f>
        <v>0</v>
      </c>
      <c r="G145" s="21"/>
      <c r="H145" s="5">
        <f>IF(G145&gt;213,S145,P145)</f>
        <v>0</v>
      </c>
      <c r="I145" s="21"/>
      <c r="J145" s="5">
        <f>IF(I145&gt;7.98,U145,P145)</f>
        <v>0</v>
      </c>
      <c r="K145" s="21"/>
      <c r="L145" s="15">
        <f>IF(K145=0,P145,V145)</f>
        <v>0</v>
      </c>
      <c r="M145" s="5">
        <f>SUM(F145+H145+J145+L145)</f>
        <v>0</v>
      </c>
      <c r="N145" s="39"/>
      <c r="O145">
        <f t="shared" si="25"/>
        <v>2674</v>
      </c>
      <c r="P145" s="1">
        <v>0</v>
      </c>
      <c r="Q145" s="5">
        <f t="shared" si="26"/>
        <v>2674</v>
      </c>
      <c r="R145" s="1">
        <v>0</v>
      </c>
      <c r="S145" s="5" t="e">
        <f t="shared" si="27"/>
        <v>#NUM!</v>
      </c>
      <c r="T145" s="1">
        <v>0</v>
      </c>
      <c r="U145" s="5" t="e">
        <f t="shared" si="28"/>
        <v>#NUM!</v>
      </c>
      <c r="V145" s="1">
        <f t="shared" si="29"/>
        <v>3808</v>
      </c>
      <c r="W145" s="3">
        <f t="shared" si="30"/>
        <v>3808</v>
      </c>
    </row>
    <row r="146" spans="2:23" ht="15" customHeight="1" x14ac:dyDescent="0.2">
      <c r="B146" s="2">
        <v>21</v>
      </c>
      <c r="C146" s="32"/>
      <c r="D146" s="14" t="s">
        <v>30</v>
      </c>
      <c r="E146" s="21"/>
      <c r="F146" s="16">
        <f>IF(E146=0,P146,O146)</f>
        <v>0</v>
      </c>
      <c r="G146" s="21"/>
      <c r="H146" s="5">
        <f>IF(G146&gt;213,S146,P146)</f>
        <v>0</v>
      </c>
      <c r="I146" s="21"/>
      <c r="J146" s="5">
        <f>IF(I146&gt;7.98,U146,P146)</f>
        <v>0</v>
      </c>
      <c r="K146" s="21"/>
      <c r="L146" s="15">
        <f>IF(K146=0,P146,V146)</f>
        <v>0</v>
      </c>
      <c r="M146" s="5">
        <f>SUM(F146+H146+J146+L146)</f>
        <v>0</v>
      </c>
      <c r="N146" s="39"/>
      <c r="O146">
        <f t="shared" si="25"/>
        <v>2674</v>
      </c>
      <c r="P146" s="1">
        <v>0</v>
      </c>
      <c r="Q146" s="5">
        <f t="shared" si="26"/>
        <v>2674</v>
      </c>
      <c r="R146" s="1">
        <v>0</v>
      </c>
      <c r="S146" s="5" t="e">
        <f t="shared" si="27"/>
        <v>#NUM!</v>
      </c>
      <c r="T146" s="1">
        <v>0</v>
      </c>
      <c r="U146" s="5" t="e">
        <f t="shared" si="28"/>
        <v>#NUM!</v>
      </c>
      <c r="V146" s="1">
        <f t="shared" si="29"/>
        <v>3808</v>
      </c>
      <c r="W146" s="3">
        <f t="shared" si="30"/>
        <v>3808</v>
      </c>
    </row>
    <row r="147" spans="2:23" ht="15" customHeight="1" x14ac:dyDescent="0.2">
      <c r="B147" s="2">
        <v>22</v>
      </c>
      <c r="C147" s="1"/>
      <c r="D147" s="14" t="s">
        <v>31</v>
      </c>
      <c r="E147" s="21"/>
      <c r="F147" s="16">
        <f>IF(E147=0,P147,O147)</f>
        <v>0</v>
      </c>
      <c r="G147" s="21"/>
      <c r="H147" s="5">
        <f>IF(G147&gt;213,S147,P147)</f>
        <v>0</v>
      </c>
      <c r="I147" s="21"/>
      <c r="J147" s="5">
        <f>IF(I147&gt;7.98,U147,P147)</f>
        <v>0</v>
      </c>
      <c r="K147" s="21"/>
      <c r="L147" s="15">
        <f>IF(K147=0,P147,V147)</f>
        <v>0</v>
      </c>
      <c r="M147" s="5">
        <f>SUM(F147+H147+J147+L147)</f>
        <v>0</v>
      </c>
      <c r="N147" s="39"/>
      <c r="O147">
        <f t="shared" si="25"/>
        <v>2674</v>
      </c>
      <c r="P147" s="1">
        <v>0</v>
      </c>
      <c r="Q147" s="5">
        <f t="shared" si="26"/>
        <v>2674</v>
      </c>
      <c r="R147" s="1">
        <v>0</v>
      </c>
      <c r="S147" s="5" t="e">
        <f t="shared" si="27"/>
        <v>#NUM!</v>
      </c>
      <c r="T147" s="1">
        <v>0</v>
      </c>
      <c r="U147" s="5" t="e">
        <f t="shared" si="28"/>
        <v>#NUM!</v>
      </c>
      <c r="V147" s="1">
        <f t="shared" si="29"/>
        <v>3808</v>
      </c>
      <c r="W147" s="3">
        <f t="shared" si="30"/>
        <v>3808</v>
      </c>
    </row>
    <row r="148" spans="2:23" ht="15" customHeight="1" x14ac:dyDescent="0.2">
      <c r="B148" s="2">
        <v>23</v>
      </c>
      <c r="C148" s="32"/>
      <c r="D148" s="14" t="s">
        <v>32</v>
      </c>
      <c r="E148" s="21"/>
      <c r="F148" s="16">
        <f>IF(E148=0,P148,O148)</f>
        <v>0</v>
      </c>
      <c r="G148" s="21"/>
      <c r="H148" s="5">
        <f>IF(G148&gt;213,S148,P148)</f>
        <v>0</v>
      </c>
      <c r="I148" s="21"/>
      <c r="J148" s="5">
        <f>IF(I148&gt;7.98,U148,P148)</f>
        <v>0</v>
      </c>
      <c r="K148" s="21"/>
      <c r="L148" s="15">
        <f>IF(K148=0,P148,V148)</f>
        <v>0</v>
      </c>
      <c r="M148" s="5">
        <f>SUM(F148+H148+J148+L148)</f>
        <v>0</v>
      </c>
      <c r="N148" s="39"/>
      <c r="O148">
        <f t="shared" si="25"/>
        <v>2674</v>
      </c>
      <c r="P148" s="1">
        <v>0</v>
      </c>
      <c r="Q148" s="5">
        <f t="shared" si="26"/>
        <v>2674</v>
      </c>
      <c r="R148" s="1">
        <v>0</v>
      </c>
      <c r="S148" s="5" t="e">
        <f t="shared" si="27"/>
        <v>#NUM!</v>
      </c>
      <c r="T148" s="1">
        <v>0</v>
      </c>
      <c r="U148" s="5" t="e">
        <f t="shared" si="28"/>
        <v>#NUM!</v>
      </c>
      <c r="V148" s="1">
        <f t="shared" si="29"/>
        <v>3808</v>
      </c>
      <c r="W148" s="3">
        <f t="shared" si="30"/>
        <v>3808</v>
      </c>
    </row>
    <row r="149" spans="2:23" ht="15" customHeight="1" x14ac:dyDescent="0.2">
      <c r="B149" s="2">
        <v>24</v>
      </c>
      <c r="C149" s="32"/>
      <c r="D149" s="14" t="s">
        <v>33</v>
      </c>
      <c r="E149" s="21"/>
      <c r="F149" s="16">
        <f>IF(E149=0,P149,O149)</f>
        <v>0</v>
      </c>
      <c r="G149" s="21"/>
      <c r="H149" s="5">
        <f>IF(G149&gt;213,S149,P149)</f>
        <v>0</v>
      </c>
      <c r="I149" s="21"/>
      <c r="J149" s="5">
        <f>IF(I149&gt;7.98,U149,P149)</f>
        <v>0</v>
      </c>
      <c r="K149" s="21"/>
      <c r="L149" s="15">
        <f>IF(K149=0,P149,V149)</f>
        <v>0</v>
      </c>
      <c r="M149" s="5">
        <f>SUM(F149+H149+J149+L149)</f>
        <v>0</v>
      </c>
      <c r="N149" s="39"/>
      <c r="O149">
        <f t="shared" si="25"/>
        <v>2674</v>
      </c>
      <c r="P149" s="1">
        <v>0</v>
      </c>
      <c r="Q149" s="5">
        <f t="shared" si="26"/>
        <v>2674</v>
      </c>
      <c r="R149" s="1">
        <v>0</v>
      </c>
      <c r="S149" s="5" t="e">
        <f t="shared" si="27"/>
        <v>#NUM!</v>
      </c>
      <c r="T149" s="1">
        <v>0</v>
      </c>
      <c r="U149" s="5" t="e">
        <f t="shared" si="28"/>
        <v>#NUM!</v>
      </c>
      <c r="V149" s="1">
        <f t="shared" si="29"/>
        <v>3808</v>
      </c>
      <c r="W149" s="3">
        <f t="shared" si="30"/>
        <v>3808</v>
      </c>
    </row>
    <row r="150" spans="2:23" ht="15" customHeight="1" x14ac:dyDescent="0.2">
      <c r="N150" s="46"/>
    </row>
    <row r="151" spans="2:23" ht="15" customHeight="1" x14ac:dyDescent="0.2">
      <c r="N151" s="46"/>
    </row>
    <row r="152" spans="2:23" ht="15" customHeight="1" x14ac:dyDescent="0.2">
      <c r="N152" s="46"/>
    </row>
    <row r="153" spans="2:23" ht="15" customHeight="1" x14ac:dyDescent="0.2">
      <c r="N153" s="46"/>
    </row>
    <row r="154" spans="2:23" ht="15" customHeight="1" x14ac:dyDescent="0.2">
      <c r="N154" s="46"/>
    </row>
    <row r="155" spans="2:23" ht="15" customHeight="1" x14ac:dyDescent="0.2">
      <c r="N155" s="46"/>
    </row>
    <row r="156" spans="2:23" ht="15" customHeight="1" x14ac:dyDescent="0.2">
      <c r="N156" s="46"/>
    </row>
  </sheetData>
  <sortState ref="C6:M29">
    <sortCondition descending="1" ref="M6:M29"/>
  </sortState>
  <phoneticPr fontId="0" type="noConversion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67"/>
  <sheetViews>
    <sheetView zoomScale="90" zoomScaleNormal="90" workbookViewId="0">
      <selection activeCell="B1" sqref="B1"/>
    </sheetView>
  </sheetViews>
  <sheetFormatPr defaultRowHeight="12.75" x14ac:dyDescent="0.2"/>
  <cols>
    <col min="1" max="1" width="3.28515625" customWidth="1"/>
    <col min="2" max="2" width="4.5703125" customWidth="1"/>
    <col min="3" max="3" width="21.5703125" customWidth="1"/>
    <col min="4" max="4" width="15.5703125" customWidth="1"/>
    <col min="5" max="6" width="6.28515625" customWidth="1"/>
    <col min="7" max="7" width="7.140625" customWidth="1"/>
    <col min="8" max="8" width="6" customWidth="1"/>
    <col min="9" max="9" width="6.85546875" customWidth="1"/>
    <col min="10" max="10" width="5.7109375" customWidth="1"/>
    <col min="11" max="11" width="6.28515625" customWidth="1"/>
    <col min="12" max="12" width="6" customWidth="1"/>
    <col min="13" max="13" width="7.85546875" customWidth="1"/>
    <col min="14" max="14" width="7.7109375" style="36" customWidth="1"/>
    <col min="15" max="15" width="16.85546875" hidden="1" customWidth="1"/>
    <col min="16" max="16" width="6.140625" hidden="1" customWidth="1"/>
    <col min="17" max="17" width="0" hidden="1" customWidth="1"/>
    <col min="18" max="18" width="5.5703125" hidden="1" customWidth="1"/>
    <col min="19" max="19" width="0" hidden="1" customWidth="1"/>
    <col min="20" max="20" width="6" hidden="1" customWidth="1"/>
    <col min="21" max="23" width="0" hidden="1" customWidth="1"/>
  </cols>
  <sheetData>
    <row r="1" spans="2:23" ht="15" customHeight="1" x14ac:dyDescent="0.2">
      <c r="D1" t="s">
        <v>0</v>
      </c>
      <c r="G1" s="45"/>
      <c r="N1" s="46"/>
    </row>
    <row r="2" spans="2:23" ht="15" customHeight="1" thickBot="1" x14ac:dyDescent="0.25">
      <c r="B2" s="9"/>
      <c r="C2" s="19" t="s">
        <v>39</v>
      </c>
      <c r="D2" s="9"/>
      <c r="E2" s="9"/>
      <c r="F2" s="9"/>
      <c r="G2" s="9"/>
      <c r="H2" s="9"/>
      <c r="I2" s="9"/>
      <c r="J2" s="9"/>
      <c r="K2" s="9"/>
      <c r="L2" s="9"/>
      <c r="M2" s="9"/>
      <c r="N2" s="37"/>
    </row>
    <row r="3" spans="2:23" ht="15" customHeight="1" thickBot="1" x14ac:dyDescent="0.25">
      <c r="B3" s="6"/>
      <c r="C3" s="6" t="s">
        <v>2</v>
      </c>
      <c r="D3" s="6"/>
      <c r="E3" s="6">
        <v>10</v>
      </c>
      <c r="F3" s="6"/>
      <c r="G3" s="6">
        <v>224</v>
      </c>
      <c r="H3" s="6"/>
      <c r="I3" s="6">
        <v>10.11</v>
      </c>
      <c r="J3" s="6"/>
      <c r="K3" s="6">
        <v>75</v>
      </c>
      <c r="L3" s="6"/>
      <c r="M3" s="6"/>
      <c r="N3" s="38"/>
    </row>
    <row r="4" spans="2:23" ht="15" customHeight="1" thickBot="1" x14ac:dyDescent="0.25">
      <c r="B4" s="6"/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6</v>
      </c>
      <c r="I4" s="6" t="s">
        <v>8</v>
      </c>
      <c r="J4" s="6" t="s">
        <v>6</v>
      </c>
      <c r="K4" s="6" t="s">
        <v>9</v>
      </c>
      <c r="L4" s="6" t="s">
        <v>6</v>
      </c>
      <c r="M4" s="6" t="s">
        <v>10</v>
      </c>
      <c r="N4" s="38"/>
    </row>
    <row r="5" spans="2:23" ht="15" customHeight="1" x14ac:dyDescent="0.2">
      <c r="B5" s="4">
        <v>1</v>
      </c>
      <c r="C5" s="32" t="s">
        <v>132</v>
      </c>
      <c r="D5" s="14" t="s">
        <v>19</v>
      </c>
      <c r="E5" s="20">
        <v>8.58</v>
      </c>
      <c r="F5" s="16">
        <f>IF(E5=0,P5,O5)</f>
        <v>80</v>
      </c>
      <c r="G5" s="18">
        <v>272</v>
      </c>
      <c r="H5" s="15">
        <f>IF(G5&lt;224,R5,S5)</f>
        <v>36</v>
      </c>
      <c r="I5" s="18">
        <v>22.7</v>
      </c>
      <c r="J5" s="15">
        <f>IF(I5&lt;10.11,T5,U5)</f>
        <v>88</v>
      </c>
      <c r="K5" s="18">
        <v>57.43</v>
      </c>
      <c r="L5" s="15">
        <f>IF(K5=0,P5,V5)</f>
        <v>275</v>
      </c>
      <c r="M5" s="15">
        <f>SUM(F5+H5+J5+L5)</f>
        <v>479</v>
      </c>
      <c r="N5" s="39"/>
      <c r="O5">
        <f>IF(E5&lt;10,Q5,P5)</f>
        <v>80</v>
      </c>
      <c r="P5" s="1">
        <v>0</v>
      </c>
      <c r="Q5" s="1">
        <f>TRUNC(42.791*POWER(10-E5,1.81))</f>
        <v>80</v>
      </c>
      <c r="R5" s="1">
        <v>0</v>
      </c>
      <c r="S5" s="3">
        <f t="shared" ref="S5:S12" si="0">TRUNC(0.14354*POWER(G5-220,1.4))</f>
        <v>36</v>
      </c>
      <c r="T5" s="1">
        <v>0</v>
      </c>
      <c r="U5" s="3">
        <f t="shared" ref="U5:U12" si="1">TRUNC(5.33*POWER(I5-9.9,1.1))</f>
        <v>88</v>
      </c>
      <c r="V5" s="1">
        <f>IF(K5&lt;75,W5,P5)</f>
        <v>275</v>
      </c>
      <c r="W5" s="3">
        <f>TRUNC(1.53775*POWER(75-K5,1.81))</f>
        <v>275</v>
      </c>
    </row>
    <row r="6" spans="2:23" ht="15" customHeight="1" x14ac:dyDescent="0.2">
      <c r="B6" s="2">
        <v>2</v>
      </c>
      <c r="C6" s="32" t="s">
        <v>130</v>
      </c>
      <c r="D6" s="13" t="s">
        <v>17</v>
      </c>
      <c r="E6" s="20">
        <v>8.98</v>
      </c>
      <c r="F6" s="16">
        <f>IF(E6=0,P6,O6)</f>
        <v>44</v>
      </c>
      <c r="G6" s="18">
        <v>308</v>
      </c>
      <c r="H6" s="15">
        <f>IF(G6&lt;224,R6,S6)</f>
        <v>75</v>
      </c>
      <c r="I6" s="18">
        <v>23.2</v>
      </c>
      <c r="J6" s="15">
        <f>IF(I6&lt;10.11,T6,U6)</f>
        <v>91</v>
      </c>
      <c r="K6" s="18">
        <v>60.38</v>
      </c>
      <c r="L6" s="15">
        <f>IF(K6=0,P6,V6)</f>
        <v>197</v>
      </c>
      <c r="M6" s="15">
        <f>SUM(F6+H6+J6+L6)</f>
        <v>407</v>
      </c>
      <c r="N6" s="39"/>
      <c r="O6">
        <f t="shared" ref="O6:O28" si="2">IF(E6&lt;10,Q6,P6)</f>
        <v>44</v>
      </c>
      <c r="P6" s="1">
        <v>0</v>
      </c>
      <c r="Q6" s="1">
        <f t="shared" ref="Q6:Q28" si="3">TRUNC(42.791*POWER(10-E6,1.81))</f>
        <v>44</v>
      </c>
      <c r="R6" s="1">
        <v>0</v>
      </c>
      <c r="S6" s="3">
        <f t="shared" si="0"/>
        <v>75</v>
      </c>
      <c r="T6" s="1">
        <v>0</v>
      </c>
      <c r="U6" s="3">
        <f t="shared" si="1"/>
        <v>91</v>
      </c>
      <c r="V6" s="1">
        <f t="shared" ref="V6:V28" si="4">IF(K6&lt;75,W6,P6)</f>
        <v>197</v>
      </c>
      <c r="W6" s="3">
        <f t="shared" ref="W6:W28" si="5">TRUNC(1.53775*POWER(75-K6,1.81))</f>
        <v>197</v>
      </c>
    </row>
    <row r="7" spans="2:23" ht="15" customHeight="1" x14ac:dyDescent="0.2">
      <c r="B7" s="2">
        <v>3</v>
      </c>
      <c r="C7" s="32" t="s">
        <v>150</v>
      </c>
      <c r="D7" s="14" t="s">
        <v>25</v>
      </c>
      <c r="E7" s="20">
        <v>9.09</v>
      </c>
      <c r="F7" s="16">
        <f>IF(E7=0,P7,O7)</f>
        <v>36</v>
      </c>
      <c r="G7" s="18">
        <v>284</v>
      </c>
      <c r="H7" s="15">
        <f>IF(G7&lt;224,R7,S7)</f>
        <v>48</v>
      </c>
      <c r="I7" s="18">
        <v>14.5</v>
      </c>
      <c r="J7" s="15">
        <f>IF(I7&lt;10.11,T7,U7)</f>
        <v>28</v>
      </c>
      <c r="K7" s="18">
        <v>59.32</v>
      </c>
      <c r="L7" s="15">
        <f>IF(K7=0,P7,V7)</f>
        <v>224</v>
      </c>
      <c r="M7" s="15">
        <f>SUM(F7+H7+J7+L7)</f>
        <v>336</v>
      </c>
      <c r="N7" s="39"/>
      <c r="O7">
        <f t="shared" si="2"/>
        <v>36</v>
      </c>
      <c r="P7" s="1">
        <v>0</v>
      </c>
      <c r="Q7" s="1">
        <f t="shared" si="3"/>
        <v>36</v>
      </c>
      <c r="R7" s="1">
        <v>0</v>
      </c>
      <c r="S7" s="3">
        <f t="shared" si="0"/>
        <v>48</v>
      </c>
      <c r="T7" s="1">
        <v>0</v>
      </c>
      <c r="U7" s="3">
        <f t="shared" si="1"/>
        <v>28</v>
      </c>
      <c r="V7" s="1">
        <f t="shared" si="4"/>
        <v>224</v>
      </c>
      <c r="W7" s="3">
        <f t="shared" si="5"/>
        <v>224</v>
      </c>
    </row>
    <row r="8" spans="2:23" ht="15" customHeight="1" x14ac:dyDescent="0.2">
      <c r="B8" s="2">
        <v>4</v>
      </c>
      <c r="C8" s="32" t="s">
        <v>175</v>
      </c>
      <c r="D8" s="14" t="s">
        <v>24</v>
      </c>
      <c r="E8" s="20">
        <v>8.7799999999999994</v>
      </c>
      <c r="F8" s="16">
        <f>IF(E8=0,P8,O8)</f>
        <v>61</v>
      </c>
      <c r="G8" s="18">
        <v>294</v>
      </c>
      <c r="H8" s="15">
        <f>IF(G8&lt;224,R8,S8)</f>
        <v>59</v>
      </c>
      <c r="I8" s="18">
        <v>19.2</v>
      </c>
      <c r="J8" s="15">
        <f>IF(I8&lt;10.11,T8,U8)</f>
        <v>61</v>
      </c>
      <c r="K8" s="18">
        <v>63.41</v>
      </c>
      <c r="L8" s="15">
        <f>IF(K8=0,P8,V8)</f>
        <v>129</v>
      </c>
      <c r="M8" s="15">
        <f>SUM(F8+H8+J8+L8)</f>
        <v>310</v>
      </c>
      <c r="N8" s="39"/>
      <c r="O8">
        <f t="shared" si="2"/>
        <v>61</v>
      </c>
      <c r="P8" s="1">
        <v>0</v>
      </c>
      <c r="Q8" s="1">
        <f t="shared" si="3"/>
        <v>61</v>
      </c>
      <c r="R8" s="1">
        <v>0</v>
      </c>
      <c r="S8" s="3">
        <f t="shared" si="0"/>
        <v>59</v>
      </c>
      <c r="T8" s="1">
        <v>0</v>
      </c>
      <c r="U8" s="3">
        <f t="shared" si="1"/>
        <v>61</v>
      </c>
      <c r="V8" s="1">
        <f t="shared" si="4"/>
        <v>129</v>
      </c>
      <c r="W8" s="3">
        <f t="shared" si="5"/>
        <v>129</v>
      </c>
    </row>
    <row r="9" spans="2:23" ht="15" customHeight="1" x14ac:dyDescent="0.25">
      <c r="B9" s="2">
        <v>5</v>
      </c>
      <c r="C9" s="53" t="s">
        <v>133</v>
      </c>
      <c r="D9" s="14" t="s">
        <v>20</v>
      </c>
      <c r="E9" s="20">
        <v>8.7200000000000006</v>
      </c>
      <c r="F9" s="16">
        <f>IF(E9=0,P9,O9)</f>
        <v>66</v>
      </c>
      <c r="G9" s="18">
        <v>319</v>
      </c>
      <c r="H9" s="15">
        <f>IF(G9&lt;224,R9,S9)</f>
        <v>89</v>
      </c>
      <c r="I9" s="18">
        <v>14.7</v>
      </c>
      <c r="J9" s="15">
        <f>IF(I9&lt;10.11,T9,U9)</f>
        <v>29</v>
      </c>
      <c r="K9" s="18">
        <v>65.87</v>
      </c>
      <c r="L9" s="15">
        <f>IF(K9=0,P9,V9)</f>
        <v>84</v>
      </c>
      <c r="M9" s="15">
        <f>SUM(F9+H9+J9+L9)</f>
        <v>268</v>
      </c>
      <c r="N9" s="39"/>
      <c r="O9">
        <f t="shared" si="2"/>
        <v>66</v>
      </c>
      <c r="P9" s="1">
        <v>0</v>
      </c>
      <c r="Q9" s="1">
        <f t="shared" si="3"/>
        <v>66</v>
      </c>
      <c r="R9" s="1">
        <v>0</v>
      </c>
      <c r="S9" s="3">
        <f t="shared" si="0"/>
        <v>89</v>
      </c>
      <c r="T9" s="1">
        <v>0</v>
      </c>
      <c r="U9" s="3">
        <f t="shared" si="1"/>
        <v>29</v>
      </c>
      <c r="V9" s="1">
        <f t="shared" si="4"/>
        <v>84</v>
      </c>
      <c r="W9" s="3">
        <f t="shared" si="5"/>
        <v>84</v>
      </c>
    </row>
    <row r="10" spans="2:23" ht="15" customHeight="1" x14ac:dyDescent="0.2">
      <c r="B10" s="2">
        <v>6</v>
      </c>
      <c r="C10" s="32" t="s">
        <v>131</v>
      </c>
      <c r="D10" s="14" t="s">
        <v>18</v>
      </c>
      <c r="E10" s="20">
        <v>9.26</v>
      </c>
      <c r="F10" s="16">
        <f>IF(E10=0,P10,O10)</f>
        <v>24</v>
      </c>
      <c r="G10" s="18">
        <v>284</v>
      </c>
      <c r="H10" s="15">
        <f>IF(G10&lt;224,R10,S10)</f>
        <v>48</v>
      </c>
      <c r="I10" s="18">
        <v>18.2</v>
      </c>
      <c r="J10" s="15">
        <f>IF(I10&lt;10.11,T10,U10)</f>
        <v>54</v>
      </c>
      <c r="K10" s="18">
        <v>64.44</v>
      </c>
      <c r="L10" s="15">
        <f>IF(K10=0,P10,V10)</f>
        <v>109</v>
      </c>
      <c r="M10" s="15">
        <f>SUM(F10+H10+J10+L10)</f>
        <v>235</v>
      </c>
      <c r="N10" s="39"/>
      <c r="O10">
        <f t="shared" si="2"/>
        <v>24</v>
      </c>
      <c r="P10" s="1">
        <v>0</v>
      </c>
      <c r="Q10" s="1">
        <f t="shared" si="3"/>
        <v>24</v>
      </c>
      <c r="R10" s="1">
        <v>0</v>
      </c>
      <c r="S10" s="3">
        <f t="shared" si="0"/>
        <v>48</v>
      </c>
      <c r="T10" s="1">
        <v>0</v>
      </c>
      <c r="U10" s="3">
        <f t="shared" si="1"/>
        <v>54</v>
      </c>
      <c r="V10" s="1">
        <f t="shared" si="4"/>
        <v>109</v>
      </c>
      <c r="W10" s="3">
        <f t="shared" si="5"/>
        <v>109</v>
      </c>
    </row>
    <row r="11" spans="2:23" ht="15" customHeight="1" x14ac:dyDescent="0.2">
      <c r="B11" s="2">
        <v>7</v>
      </c>
      <c r="C11" s="32" t="s">
        <v>117</v>
      </c>
      <c r="D11" s="14" t="s">
        <v>13</v>
      </c>
      <c r="E11" s="20">
        <v>9.09</v>
      </c>
      <c r="F11" s="16">
        <f>IF(E11=0,P11,O11)</f>
        <v>36</v>
      </c>
      <c r="G11" s="18">
        <v>302</v>
      </c>
      <c r="H11" s="15">
        <f>IF(G11&lt;224,R11,S11)</f>
        <v>68</v>
      </c>
      <c r="I11" s="18">
        <v>20.8</v>
      </c>
      <c r="J11" s="15">
        <f>IF(I11&lt;10.11,T11,U11)</f>
        <v>73</v>
      </c>
      <c r="K11" s="18">
        <v>67.900000000000006</v>
      </c>
      <c r="L11" s="15">
        <f>IF(K11=0,P11,V11)</f>
        <v>53</v>
      </c>
      <c r="M11" s="15">
        <f>SUM(F11+H11+J11+L11)</f>
        <v>230</v>
      </c>
      <c r="N11" s="39"/>
      <c r="O11">
        <f t="shared" si="2"/>
        <v>36</v>
      </c>
      <c r="P11" s="1">
        <v>0</v>
      </c>
      <c r="Q11" s="1">
        <f t="shared" si="3"/>
        <v>36</v>
      </c>
      <c r="R11" s="1">
        <v>0</v>
      </c>
      <c r="S11" s="3">
        <f t="shared" si="0"/>
        <v>68</v>
      </c>
      <c r="T11" s="1">
        <v>0</v>
      </c>
      <c r="U11" s="3">
        <f t="shared" si="1"/>
        <v>73</v>
      </c>
      <c r="V11" s="1">
        <f t="shared" si="4"/>
        <v>53</v>
      </c>
      <c r="W11" s="3">
        <f t="shared" si="5"/>
        <v>53</v>
      </c>
    </row>
    <row r="12" spans="2:23" ht="15" customHeight="1" x14ac:dyDescent="0.2">
      <c r="B12" s="2">
        <v>8</v>
      </c>
      <c r="C12" s="32" t="s">
        <v>151</v>
      </c>
      <c r="D12" s="14" t="s">
        <v>26</v>
      </c>
      <c r="E12" s="20">
        <v>9.5</v>
      </c>
      <c r="F12" s="16">
        <f>IF(E12=0,P12,O12)</f>
        <v>12</v>
      </c>
      <c r="G12" s="18">
        <v>270</v>
      </c>
      <c r="H12" s="15">
        <f>IF(G12&lt;224,R12,S12)</f>
        <v>34</v>
      </c>
      <c r="I12" s="18">
        <v>20.9</v>
      </c>
      <c r="J12" s="15">
        <f>IF(I12&lt;10.11,T12,U12)</f>
        <v>74</v>
      </c>
      <c r="K12" s="18">
        <v>68.760000000000005</v>
      </c>
      <c r="L12" s="15">
        <f>IF(K12=0,P12,V12)</f>
        <v>42</v>
      </c>
      <c r="M12" s="15">
        <f>SUM(F12+H12+J12+L12)</f>
        <v>162</v>
      </c>
      <c r="N12" s="39"/>
      <c r="O12">
        <f t="shared" si="2"/>
        <v>12</v>
      </c>
      <c r="P12" s="1">
        <v>0</v>
      </c>
      <c r="Q12" s="1">
        <f t="shared" si="3"/>
        <v>12</v>
      </c>
      <c r="R12" s="1">
        <v>0</v>
      </c>
      <c r="S12" s="3">
        <f t="shared" si="0"/>
        <v>34</v>
      </c>
      <c r="T12" s="1">
        <v>0</v>
      </c>
      <c r="U12" s="3">
        <f t="shared" si="1"/>
        <v>74</v>
      </c>
      <c r="V12" s="1">
        <f t="shared" si="4"/>
        <v>42</v>
      </c>
      <c r="W12" s="3">
        <f t="shared" si="5"/>
        <v>42</v>
      </c>
    </row>
    <row r="13" spans="2:23" ht="15" customHeight="1" x14ac:dyDescent="0.2">
      <c r="B13" s="2">
        <v>9</v>
      </c>
      <c r="C13" s="32" t="s">
        <v>109</v>
      </c>
      <c r="D13" s="14" t="s">
        <v>12</v>
      </c>
      <c r="E13" s="20">
        <v>9.42</v>
      </c>
      <c r="F13" s="16">
        <f>IF(E13=0,P13,O13)</f>
        <v>15</v>
      </c>
      <c r="G13" s="18">
        <v>274</v>
      </c>
      <c r="H13" s="15">
        <f>IF(G13&lt;224,R13,S13)</f>
        <v>38</v>
      </c>
      <c r="I13" s="18">
        <v>17.399999999999999</v>
      </c>
      <c r="J13" s="15">
        <f>IF(I13&lt;10.11,T13,U13)</f>
        <v>48</v>
      </c>
      <c r="K13" s="18">
        <v>71.58</v>
      </c>
      <c r="L13" s="15">
        <f>IF(K13=0,P13,V13)</f>
        <v>14</v>
      </c>
      <c r="M13" s="15">
        <f>SUM(F13+H13+J13+L13)</f>
        <v>115</v>
      </c>
      <c r="N13" s="39"/>
      <c r="O13">
        <f t="shared" si="2"/>
        <v>15</v>
      </c>
      <c r="P13" s="1">
        <v>0</v>
      </c>
      <c r="Q13" s="1">
        <f t="shared" si="3"/>
        <v>15</v>
      </c>
      <c r="R13" s="1">
        <v>0</v>
      </c>
      <c r="S13" s="3">
        <f t="shared" ref="S13:S27" si="6">TRUNC(0.14354*POWER(G13-220,1.4))</f>
        <v>38</v>
      </c>
      <c r="T13" s="1">
        <v>0</v>
      </c>
      <c r="U13" s="3">
        <f t="shared" ref="U13:U28" si="7">TRUNC(5.33*POWER(I13-9.9,1.1))</f>
        <v>48</v>
      </c>
      <c r="V13" s="1">
        <f t="shared" si="4"/>
        <v>14</v>
      </c>
      <c r="W13" s="3">
        <f t="shared" si="5"/>
        <v>14</v>
      </c>
    </row>
    <row r="14" spans="2:23" ht="15" customHeight="1" x14ac:dyDescent="0.2">
      <c r="B14" s="1">
        <v>10</v>
      </c>
      <c r="C14" s="50" t="s">
        <v>192</v>
      </c>
      <c r="D14" s="14" t="s">
        <v>11</v>
      </c>
      <c r="E14" s="20">
        <v>9.68</v>
      </c>
      <c r="F14" s="16">
        <f>IF(E14=0,P14,O14)</f>
        <v>5</v>
      </c>
      <c r="G14" s="18">
        <v>272</v>
      </c>
      <c r="H14" s="15">
        <f>IF(G14&lt;224,R14,S14)</f>
        <v>36</v>
      </c>
      <c r="I14" s="18">
        <v>13</v>
      </c>
      <c r="J14" s="15">
        <f>IF(I14&lt;10.11,T14,U14)</f>
        <v>18</v>
      </c>
      <c r="K14" s="18">
        <v>77.27</v>
      </c>
      <c r="L14" s="15">
        <f>IF(K14=0,P14,V14)</f>
        <v>0</v>
      </c>
      <c r="M14" s="15">
        <f>SUM(F14+H14+J14+L14)</f>
        <v>59</v>
      </c>
      <c r="N14" s="39"/>
      <c r="O14">
        <f t="shared" si="2"/>
        <v>5</v>
      </c>
      <c r="P14" s="1">
        <v>0</v>
      </c>
      <c r="Q14" s="1">
        <f t="shared" si="3"/>
        <v>5</v>
      </c>
      <c r="R14" s="1">
        <v>0</v>
      </c>
      <c r="S14" s="3">
        <f t="shared" si="6"/>
        <v>36</v>
      </c>
      <c r="T14" s="1">
        <v>0</v>
      </c>
      <c r="U14" s="3">
        <f t="shared" si="7"/>
        <v>18</v>
      </c>
      <c r="V14" s="1">
        <f t="shared" si="4"/>
        <v>0</v>
      </c>
      <c r="W14" s="3" t="e">
        <f t="shared" si="5"/>
        <v>#NUM!</v>
      </c>
    </row>
    <row r="15" spans="2:23" ht="15" customHeight="1" x14ac:dyDescent="0.2">
      <c r="B15" s="2">
        <v>11</v>
      </c>
      <c r="C15" s="32" t="s">
        <v>153</v>
      </c>
      <c r="D15" s="14" t="s">
        <v>29</v>
      </c>
      <c r="E15" s="20">
        <v>10.28</v>
      </c>
      <c r="F15" s="16">
        <f>IF(E15=0,P15,O15)</f>
        <v>0</v>
      </c>
      <c r="G15" s="18">
        <v>220</v>
      </c>
      <c r="H15" s="15">
        <f>IF(G15&lt;224,R15,S15)</f>
        <v>0</v>
      </c>
      <c r="I15" s="18">
        <v>17</v>
      </c>
      <c r="J15" s="15">
        <f>IF(I15&lt;10.11,T15,U15)</f>
        <v>46</v>
      </c>
      <c r="K15" s="18">
        <v>75.12</v>
      </c>
      <c r="L15" s="15">
        <f>IF(K15=0,P15,V15)</f>
        <v>0</v>
      </c>
      <c r="M15" s="15">
        <f>SUM(F15+H15+J15+L15)</f>
        <v>46</v>
      </c>
      <c r="N15" s="39"/>
      <c r="O15">
        <f t="shared" si="2"/>
        <v>0</v>
      </c>
      <c r="P15" s="1">
        <v>0</v>
      </c>
      <c r="Q15" s="1" t="e">
        <f t="shared" si="3"/>
        <v>#NUM!</v>
      </c>
      <c r="R15" s="1">
        <v>0</v>
      </c>
      <c r="S15" s="3">
        <f t="shared" si="6"/>
        <v>0</v>
      </c>
      <c r="T15" s="1">
        <v>0</v>
      </c>
      <c r="U15" s="3">
        <f t="shared" si="7"/>
        <v>46</v>
      </c>
      <c r="V15" s="1">
        <f t="shared" si="4"/>
        <v>0</v>
      </c>
      <c r="W15" s="3" t="e">
        <f t="shared" si="5"/>
        <v>#NUM!</v>
      </c>
    </row>
    <row r="16" spans="2:23" ht="15" customHeight="1" x14ac:dyDescent="0.2">
      <c r="B16" s="2">
        <v>12</v>
      </c>
      <c r="C16" s="51" t="s">
        <v>165</v>
      </c>
      <c r="D16" s="14" t="s">
        <v>30</v>
      </c>
      <c r="E16" s="20">
        <v>10.029999999999999</v>
      </c>
      <c r="F16" s="16">
        <f>IF(E16=0,P16,O16)</f>
        <v>0</v>
      </c>
      <c r="G16" s="18">
        <v>263</v>
      </c>
      <c r="H16" s="15">
        <f>IF(G16&lt;224,R16,S16)</f>
        <v>27</v>
      </c>
      <c r="I16" s="18">
        <v>11.4</v>
      </c>
      <c r="J16" s="15">
        <f>IF(I16&lt;10.11,T16,U16)</f>
        <v>8</v>
      </c>
      <c r="K16" s="18">
        <v>74.28</v>
      </c>
      <c r="L16" s="15">
        <f>IF(K16=0,P16,V16)</f>
        <v>0</v>
      </c>
      <c r="M16" s="15">
        <f>SUM(F16+H16+J16+L16)</f>
        <v>35</v>
      </c>
      <c r="N16" s="39"/>
      <c r="O16">
        <f t="shared" si="2"/>
        <v>0</v>
      </c>
      <c r="P16" s="1">
        <v>0</v>
      </c>
      <c r="Q16" s="1" t="e">
        <f t="shared" si="3"/>
        <v>#NUM!</v>
      </c>
      <c r="R16" s="1">
        <v>0</v>
      </c>
      <c r="S16" s="3">
        <f t="shared" si="6"/>
        <v>27</v>
      </c>
      <c r="T16" s="1">
        <v>0</v>
      </c>
      <c r="U16" s="3">
        <f t="shared" si="7"/>
        <v>8</v>
      </c>
      <c r="V16" s="1">
        <f t="shared" si="4"/>
        <v>0</v>
      </c>
      <c r="W16" s="3">
        <f t="shared" si="5"/>
        <v>0</v>
      </c>
    </row>
    <row r="17" spans="2:23" ht="15" customHeight="1" x14ac:dyDescent="0.2">
      <c r="B17" s="2">
        <v>13</v>
      </c>
      <c r="C17" s="32" t="s">
        <v>176</v>
      </c>
      <c r="D17" s="14" t="s">
        <v>32</v>
      </c>
      <c r="E17" s="20">
        <v>10.28</v>
      </c>
      <c r="F17" s="16">
        <f>IF(E17=0,P17,O17)</f>
        <v>0</v>
      </c>
      <c r="G17" s="18">
        <v>266</v>
      </c>
      <c r="H17" s="15">
        <f>IF(G17&lt;224,R17,S17)</f>
        <v>30</v>
      </c>
      <c r="I17" s="18">
        <v>10.9</v>
      </c>
      <c r="J17" s="15">
        <f>IF(I17&lt;10.11,T17,U17)</f>
        <v>5</v>
      </c>
      <c r="K17" s="18">
        <v>74.75</v>
      </c>
      <c r="L17" s="15">
        <f>IF(K17=0,P17,V17)</f>
        <v>0</v>
      </c>
      <c r="M17" s="15">
        <f>SUM(F17+H17+J17+L17)</f>
        <v>35</v>
      </c>
      <c r="N17" s="39"/>
      <c r="O17">
        <f t="shared" si="2"/>
        <v>0</v>
      </c>
      <c r="P17" s="1">
        <v>0</v>
      </c>
      <c r="Q17" s="1" t="e">
        <f t="shared" si="3"/>
        <v>#NUM!</v>
      </c>
      <c r="R17" s="1">
        <v>0</v>
      </c>
      <c r="S17" s="3">
        <f t="shared" si="6"/>
        <v>30</v>
      </c>
      <c r="T17" s="1">
        <v>0</v>
      </c>
      <c r="U17" s="3">
        <f t="shared" si="7"/>
        <v>5</v>
      </c>
      <c r="V17" s="1">
        <f t="shared" si="4"/>
        <v>0</v>
      </c>
      <c r="W17" s="3">
        <f t="shared" si="5"/>
        <v>0</v>
      </c>
    </row>
    <row r="18" spans="2:23" ht="15" customHeight="1" x14ac:dyDescent="0.2">
      <c r="B18" s="2">
        <v>14</v>
      </c>
      <c r="C18" s="32" t="s">
        <v>152</v>
      </c>
      <c r="D18" s="14" t="s">
        <v>27</v>
      </c>
      <c r="E18" s="20">
        <v>9.93</v>
      </c>
      <c r="F18" s="16">
        <f>IF(E18=0,P18,O18)</f>
        <v>0</v>
      </c>
      <c r="G18" s="18">
        <v>215</v>
      </c>
      <c r="H18" s="15">
        <f>IF(G18&lt;224,R18,S18)</f>
        <v>0</v>
      </c>
      <c r="I18" s="18">
        <v>13.5</v>
      </c>
      <c r="J18" s="15">
        <f>IF(I18&lt;10.11,T18,U18)</f>
        <v>21</v>
      </c>
      <c r="K18" s="18">
        <v>73.98</v>
      </c>
      <c r="L18" s="15">
        <f>IF(K18=0,P18,V18)</f>
        <v>1</v>
      </c>
      <c r="M18" s="15">
        <f>SUM(F18+H18+J18+L18)</f>
        <v>22</v>
      </c>
      <c r="N18" s="39"/>
      <c r="O18">
        <f t="shared" si="2"/>
        <v>0</v>
      </c>
      <c r="P18" s="1">
        <v>0</v>
      </c>
      <c r="Q18" s="1">
        <f t="shared" si="3"/>
        <v>0</v>
      </c>
      <c r="R18" s="1">
        <v>0</v>
      </c>
      <c r="S18" s="3" t="e">
        <f t="shared" si="6"/>
        <v>#NUM!</v>
      </c>
      <c r="T18" s="1">
        <v>0</v>
      </c>
      <c r="U18" s="3">
        <f t="shared" si="7"/>
        <v>21</v>
      </c>
      <c r="V18" s="1">
        <f t="shared" si="4"/>
        <v>1</v>
      </c>
      <c r="W18" s="3">
        <f t="shared" si="5"/>
        <v>1</v>
      </c>
    </row>
    <row r="19" spans="2:23" ht="15" customHeight="1" x14ac:dyDescent="0.2">
      <c r="B19" s="2">
        <v>15</v>
      </c>
      <c r="C19" s="32" t="s">
        <v>187</v>
      </c>
      <c r="D19" s="14" t="s">
        <v>34</v>
      </c>
      <c r="E19" s="20">
        <v>9.83</v>
      </c>
      <c r="F19" s="16">
        <f>IF(E19=0,P19,O19)</f>
        <v>1</v>
      </c>
      <c r="G19" s="18">
        <v>243</v>
      </c>
      <c r="H19" s="15">
        <f>IF(G19&lt;224,R19,S19)</f>
        <v>11</v>
      </c>
      <c r="I19" s="18"/>
      <c r="J19" s="15">
        <f>IF(I19&lt;10.11,T19,U19)</f>
        <v>0</v>
      </c>
      <c r="K19" s="18">
        <v>72.88</v>
      </c>
      <c r="L19" s="15">
        <f>IF(K19=0,P19,V19)</f>
        <v>5</v>
      </c>
      <c r="M19" s="15">
        <f>SUM(F19+H19+J19+L19)</f>
        <v>17</v>
      </c>
      <c r="N19" s="39"/>
      <c r="O19">
        <f t="shared" si="2"/>
        <v>1</v>
      </c>
      <c r="P19" s="1">
        <v>0</v>
      </c>
      <c r="Q19" s="1">
        <f t="shared" si="3"/>
        <v>1</v>
      </c>
      <c r="R19" s="1">
        <v>0</v>
      </c>
      <c r="S19" s="3">
        <f t="shared" si="6"/>
        <v>11</v>
      </c>
      <c r="T19" s="1">
        <v>0</v>
      </c>
      <c r="U19" s="3" t="e">
        <f t="shared" si="7"/>
        <v>#NUM!</v>
      </c>
      <c r="V19" s="1">
        <f t="shared" si="4"/>
        <v>5</v>
      </c>
      <c r="W19" s="3">
        <f t="shared" si="5"/>
        <v>5</v>
      </c>
    </row>
    <row r="20" spans="2:23" ht="15" customHeight="1" x14ac:dyDescent="0.2">
      <c r="B20" s="2">
        <v>16</v>
      </c>
      <c r="C20" s="32"/>
      <c r="D20" s="14" t="s">
        <v>14</v>
      </c>
      <c r="E20" s="20"/>
      <c r="F20" s="16">
        <f>IF(E20=0,P20,O20)</f>
        <v>0</v>
      </c>
      <c r="G20" s="18"/>
      <c r="H20" s="15">
        <f>IF(G20&lt;224,R20,S20)</f>
        <v>0</v>
      </c>
      <c r="I20" s="18"/>
      <c r="J20" s="15">
        <f>IF(I20&lt;10.11,T20,U20)</f>
        <v>0</v>
      </c>
      <c r="K20" s="18"/>
      <c r="L20" s="15">
        <f>IF(K20=0,P20,V20)</f>
        <v>0</v>
      </c>
      <c r="M20" s="15">
        <f>SUM(F20+H20+J20+L20)</f>
        <v>0</v>
      </c>
      <c r="N20" s="39"/>
      <c r="O20">
        <f t="shared" si="2"/>
        <v>2762</v>
      </c>
      <c r="P20" s="1">
        <v>0</v>
      </c>
      <c r="Q20" s="1">
        <f t="shared" si="3"/>
        <v>2762</v>
      </c>
      <c r="R20" s="1">
        <v>0</v>
      </c>
      <c r="S20" s="3" t="e">
        <f t="shared" si="6"/>
        <v>#NUM!</v>
      </c>
      <c r="T20" s="1">
        <v>0</v>
      </c>
      <c r="U20" s="3" t="e">
        <f t="shared" si="7"/>
        <v>#NUM!</v>
      </c>
      <c r="V20" s="1">
        <f t="shared" si="4"/>
        <v>3808</v>
      </c>
      <c r="W20" s="3">
        <f t="shared" si="5"/>
        <v>3808</v>
      </c>
    </row>
    <row r="21" spans="2:23" ht="15" customHeight="1" x14ac:dyDescent="0.2">
      <c r="B21" s="2">
        <v>17</v>
      </c>
      <c r="C21" s="32"/>
      <c r="D21" s="14" t="s">
        <v>15</v>
      </c>
      <c r="E21" s="20"/>
      <c r="F21" s="16">
        <f>IF(E21=0,P21,O21)</f>
        <v>0</v>
      </c>
      <c r="G21" s="18"/>
      <c r="H21" s="15">
        <f>IF(G21&lt;224,R21,S21)</f>
        <v>0</v>
      </c>
      <c r="I21" s="18"/>
      <c r="J21" s="15">
        <f>IF(I21&lt;10.11,T21,U21)</f>
        <v>0</v>
      </c>
      <c r="K21" s="18"/>
      <c r="L21" s="15">
        <f>IF(K21=0,P21,V21)</f>
        <v>0</v>
      </c>
      <c r="M21" s="15">
        <f>SUM(F21+H21+J21+L21)</f>
        <v>0</v>
      </c>
      <c r="N21" s="39"/>
      <c r="O21">
        <f t="shared" si="2"/>
        <v>2762</v>
      </c>
      <c r="P21" s="1">
        <v>0</v>
      </c>
      <c r="Q21" s="1">
        <f t="shared" si="3"/>
        <v>2762</v>
      </c>
      <c r="R21" s="1">
        <v>0</v>
      </c>
      <c r="S21" s="3" t="e">
        <f t="shared" si="6"/>
        <v>#NUM!</v>
      </c>
      <c r="T21" s="1">
        <v>0</v>
      </c>
      <c r="U21" s="3" t="e">
        <f t="shared" si="7"/>
        <v>#NUM!</v>
      </c>
      <c r="V21" s="1">
        <f t="shared" si="4"/>
        <v>3808</v>
      </c>
      <c r="W21" s="3">
        <f t="shared" si="5"/>
        <v>3808</v>
      </c>
    </row>
    <row r="22" spans="2:23" ht="15" customHeight="1" x14ac:dyDescent="0.2">
      <c r="B22" s="2">
        <v>18</v>
      </c>
      <c r="C22" s="32"/>
      <c r="D22" s="14" t="s">
        <v>16</v>
      </c>
      <c r="E22" s="20"/>
      <c r="F22" s="16">
        <f>IF(E22=0,P22,O22)</f>
        <v>0</v>
      </c>
      <c r="G22" s="18"/>
      <c r="H22" s="15">
        <f>IF(G22&lt;224,R22,S22)</f>
        <v>0</v>
      </c>
      <c r="I22" s="18"/>
      <c r="J22" s="15">
        <f>IF(I22&lt;10.11,T22,U22)</f>
        <v>0</v>
      </c>
      <c r="K22" s="18"/>
      <c r="L22" s="15">
        <f>IF(K22=0,P22,V22)</f>
        <v>0</v>
      </c>
      <c r="M22" s="15">
        <f>SUM(F22+H22+J22+L22)</f>
        <v>0</v>
      </c>
      <c r="N22" s="39"/>
      <c r="O22">
        <f t="shared" si="2"/>
        <v>2762</v>
      </c>
      <c r="P22" s="1">
        <v>0</v>
      </c>
      <c r="Q22" s="1">
        <f t="shared" si="3"/>
        <v>2762</v>
      </c>
      <c r="R22" s="1">
        <v>0</v>
      </c>
      <c r="S22" s="3" t="e">
        <f t="shared" si="6"/>
        <v>#NUM!</v>
      </c>
      <c r="T22" s="1">
        <v>0</v>
      </c>
      <c r="U22" s="3" t="e">
        <f t="shared" si="7"/>
        <v>#NUM!</v>
      </c>
      <c r="V22" s="1">
        <f t="shared" si="4"/>
        <v>3808</v>
      </c>
      <c r="W22" s="3">
        <f t="shared" si="5"/>
        <v>3808</v>
      </c>
    </row>
    <row r="23" spans="2:23" ht="15" customHeight="1" x14ac:dyDescent="0.2">
      <c r="B23" s="2">
        <v>19</v>
      </c>
      <c r="C23" s="32"/>
      <c r="D23" s="14" t="s">
        <v>21</v>
      </c>
      <c r="E23" s="20"/>
      <c r="F23" s="16">
        <f>IF(E23=0,P23,O23)</f>
        <v>0</v>
      </c>
      <c r="G23" s="18"/>
      <c r="H23" s="15">
        <f>IF(G23&lt;224,R23,S23)</f>
        <v>0</v>
      </c>
      <c r="I23" s="18"/>
      <c r="J23" s="15">
        <f>IF(I23&lt;10.11,T23,U23)</f>
        <v>0</v>
      </c>
      <c r="K23" s="18"/>
      <c r="L23" s="15">
        <f>IF(K23=0,P23,V23)</f>
        <v>0</v>
      </c>
      <c r="M23" s="15">
        <f>SUM(F23+H23+J23+L23)</f>
        <v>0</v>
      </c>
      <c r="N23" s="39"/>
      <c r="O23">
        <f t="shared" si="2"/>
        <v>2762</v>
      </c>
      <c r="P23" s="1">
        <v>0</v>
      </c>
      <c r="Q23" s="1">
        <f t="shared" si="3"/>
        <v>2762</v>
      </c>
      <c r="R23" s="1">
        <v>0</v>
      </c>
      <c r="S23" s="3" t="e">
        <f t="shared" si="6"/>
        <v>#NUM!</v>
      </c>
      <c r="T23" s="1">
        <v>0</v>
      </c>
      <c r="U23" s="3" t="e">
        <f t="shared" si="7"/>
        <v>#NUM!</v>
      </c>
      <c r="V23" s="1">
        <f t="shared" si="4"/>
        <v>3808</v>
      </c>
      <c r="W23" s="3">
        <f t="shared" si="5"/>
        <v>3808</v>
      </c>
    </row>
    <row r="24" spans="2:23" ht="15" customHeight="1" x14ac:dyDescent="0.2">
      <c r="B24" s="2">
        <v>20</v>
      </c>
      <c r="C24" s="52"/>
      <c r="D24" s="14" t="s">
        <v>22</v>
      </c>
      <c r="E24" s="20"/>
      <c r="F24" s="16">
        <f>IF(E24=0,P24,O24)</f>
        <v>0</v>
      </c>
      <c r="G24" s="18"/>
      <c r="H24" s="15">
        <f>IF(G24&lt;224,R24,S24)</f>
        <v>0</v>
      </c>
      <c r="I24" s="18"/>
      <c r="J24" s="15">
        <f>IF(I24&lt;10.11,T24,U24)</f>
        <v>0</v>
      </c>
      <c r="K24" s="18"/>
      <c r="L24" s="15">
        <f>IF(K24=0,P24,V24)</f>
        <v>0</v>
      </c>
      <c r="M24" s="15">
        <f>SUM(F24+H24+J24+L24)</f>
        <v>0</v>
      </c>
      <c r="N24" s="39"/>
      <c r="O24">
        <f t="shared" si="2"/>
        <v>2762</v>
      </c>
      <c r="P24" s="1">
        <v>0</v>
      </c>
      <c r="Q24" s="1">
        <f t="shared" si="3"/>
        <v>2762</v>
      </c>
      <c r="R24" s="1">
        <v>0</v>
      </c>
      <c r="S24" s="3" t="e">
        <f t="shared" si="6"/>
        <v>#NUM!</v>
      </c>
      <c r="T24" s="1">
        <v>0</v>
      </c>
      <c r="U24" s="3" t="e">
        <f t="shared" si="7"/>
        <v>#NUM!</v>
      </c>
      <c r="V24" s="1">
        <f t="shared" si="4"/>
        <v>3808</v>
      </c>
      <c r="W24" s="3">
        <f t="shared" si="5"/>
        <v>3808</v>
      </c>
    </row>
    <row r="25" spans="2:23" ht="15" customHeight="1" x14ac:dyDescent="0.2">
      <c r="B25" s="2">
        <v>21</v>
      </c>
      <c r="C25" s="32"/>
      <c r="D25" s="14" t="s">
        <v>23</v>
      </c>
      <c r="E25" s="20"/>
      <c r="F25" s="16">
        <f>IF(E25=0,P25,O25)</f>
        <v>0</v>
      </c>
      <c r="G25" s="18"/>
      <c r="H25" s="15">
        <f>IF(G25&lt;224,R25,S25)</f>
        <v>0</v>
      </c>
      <c r="I25" s="18"/>
      <c r="J25" s="15">
        <f>IF(I25&lt;10.11,T25,U25)</f>
        <v>0</v>
      </c>
      <c r="K25" s="18"/>
      <c r="L25" s="15">
        <f>IF(K25=0,P25,V25)</f>
        <v>0</v>
      </c>
      <c r="M25" s="15">
        <f>SUM(F25+H25+J25+L25)</f>
        <v>0</v>
      </c>
      <c r="N25" s="39"/>
      <c r="O25">
        <f t="shared" si="2"/>
        <v>2762</v>
      </c>
      <c r="P25" s="1">
        <v>0</v>
      </c>
      <c r="Q25" s="1">
        <f t="shared" si="3"/>
        <v>2762</v>
      </c>
      <c r="R25" s="1">
        <v>0</v>
      </c>
      <c r="S25" s="3" t="e">
        <f t="shared" si="6"/>
        <v>#NUM!</v>
      </c>
      <c r="T25" s="1">
        <v>0</v>
      </c>
      <c r="U25" s="3" t="e">
        <f t="shared" si="7"/>
        <v>#NUM!</v>
      </c>
      <c r="V25" s="1">
        <f t="shared" si="4"/>
        <v>3808</v>
      </c>
      <c r="W25" s="3">
        <f t="shared" si="5"/>
        <v>3808</v>
      </c>
    </row>
    <row r="26" spans="2:23" ht="15" customHeight="1" x14ac:dyDescent="0.2">
      <c r="B26" s="2">
        <v>22</v>
      </c>
      <c r="C26" s="32"/>
      <c r="D26" s="14" t="s">
        <v>28</v>
      </c>
      <c r="E26" s="20"/>
      <c r="F26" s="16">
        <f>IF(E26=0,P26,O26)</f>
        <v>0</v>
      </c>
      <c r="G26" s="18"/>
      <c r="H26" s="15">
        <f>IF(G26&lt;224,R26,S26)</f>
        <v>0</v>
      </c>
      <c r="I26" s="18"/>
      <c r="J26" s="15">
        <f>IF(I26&lt;10.11,T26,U26)</f>
        <v>0</v>
      </c>
      <c r="K26" s="18"/>
      <c r="L26" s="15">
        <f>IF(K26=0,P26,V26)</f>
        <v>0</v>
      </c>
      <c r="M26" s="15">
        <f>SUM(F26+H26+J26+L26)</f>
        <v>0</v>
      </c>
      <c r="N26" s="39"/>
      <c r="O26">
        <f t="shared" si="2"/>
        <v>2762</v>
      </c>
      <c r="P26" s="1">
        <v>0</v>
      </c>
      <c r="Q26" s="1">
        <f t="shared" si="3"/>
        <v>2762</v>
      </c>
      <c r="R26" s="1">
        <v>0</v>
      </c>
      <c r="S26" s="3" t="e">
        <f t="shared" si="6"/>
        <v>#NUM!</v>
      </c>
      <c r="T26" s="1">
        <v>0</v>
      </c>
      <c r="U26" s="3" t="e">
        <f t="shared" si="7"/>
        <v>#NUM!</v>
      </c>
      <c r="V26" s="1">
        <f t="shared" si="4"/>
        <v>3808</v>
      </c>
      <c r="W26" s="3">
        <f t="shared" si="5"/>
        <v>3808</v>
      </c>
    </row>
    <row r="27" spans="2:23" ht="15" customHeight="1" x14ac:dyDescent="0.2">
      <c r="B27" s="2">
        <v>23</v>
      </c>
      <c r="C27" s="32"/>
      <c r="D27" s="14" t="s">
        <v>31</v>
      </c>
      <c r="E27" s="20"/>
      <c r="F27" s="16">
        <f>IF(E27=0,P27,O27)</f>
        <v>0</v>
      </c>
      <c r="G27" s="18"/>
      <c r="H27" s="15">
        <f>IF(G27&lt;224,R27,S27)</f>
        <v>0</v>
      </c>
      <c r="I27" s="18"/>
      <c r="J27" s="15">
        <f>IF(I27&lt;10.11,T27,U27)</f>
        <v>0</v>
      </c>
      <c r="K27" s="18"/>
      <c r="L27" s="15">
        <f>IF(K27=0,P27,V27)</f>
        <v>0</v>
      </c>
      <c r="M27" s="15">
        <f>SUM(F27+H27+J27+L27)</f>
        <v>0</v>
      </c>
      <c r="N27" s="39"/>
      <c r="O27">
        <f t="shared" si="2"/>
        <v>2762</v>
      </c>
      <c r="P27" s="1">
        <v>0</v>
      </c>
      <c r="Q27" s="1">
        <f t="shared" si="3"/>
        <v>2762</v>
      </c>
      <c r="R27" s="1">
        <v>0</v>
      </c>
      <c r="S27" s="3" t="e">
        <f t="shared" si="6"/>
        <v>#NUM!</v>
      </c>
      <c r="T27" s="1">
        <v>0</v>
      </c>
      <c r="U27" s="3" t="e">
        <f t="shared" si="7"/>
        <v>#NUM!</v>
      </c>
      <c r="V27" s="1">
        <f t="shared" si="4"/>
        <v>3808</v>
      </c>
      <c r="W27" s="3">
        <f t="shared" si="5"/>
        <v>3808</v>
      </c>
    </row>
    <row r="28" spans="2:23" ht="15" customHeight="1" x14ac:dyDescent="0.2">
      <c r="B28" s="2">
        <v>24</v>
      </c>
      <c r="C28" s="32"/>
      <c r="D28" s="14" t="s">
        <v>33</v>
      </c>
      <c r="E28" s="20"/>
      <c r="F28" s="16">
        <f>IF(E28=0,P28,O28)</f>
        <v>0</v>
      </c>
      <c r="G28" s="18"/>
      <c r="H28" s="15">
        <f>IF(G28&lt;224,R28,S28)</f>
        <v>0</v>
      </c>
      <c r="I28" s="18"/>
      <c r="J28" s="15">
        <f>IF(I28&lt;10.11,T28,U28)</f>
        <v>0</v>
      </c>
      <c r="K28" s="18"/>
      <c r="L28" s="15">
        <f>IF(K28=0,P28,V28)</f>
        <v>0</v>
      </c>
      <c r="M28" s="15">
        <f>SUM(F28+H28+J28+L28)</f>
        <v>0</v>
      </c>
      <c r="N28" s="39"/>
      <c r="O28">
        <f t="shared" si="2"/>
        <v>2762</v>
      </c>
      <c r="P28" s="1">
        <v>0</v>
      </c>
      <c r="Q28" s="1">
        <f t="shared" si="3"/>
        <v>2762</v>
      </c>
      <c r="R28" s="1">
        <v>0</v>
      </c>
      <c r="S28" s="3" t="e">
        <f>TRUNC(0.14354*POWER(G28-220,1.4))</f>
        <v>#NUM!</v>
      </c>
      <c r="T28" s="1">
        <v>0</v>
      </c>
      <c r="U28" s="3" t="e">
        <f t="shared" si="7"/>
        <v>#NUM!</v>
      </c>
      <c r="V28" s="1">
        <f t="shared" si="4"/>
        <v>3808</v>
      </c>
      <c r="W28" s="3">
        <f t="shared" si="5"/>
        <v>3808</v>
      </c>
    </row>
    <row r="29" spans="2:23" ht="15" customHeight="1" x14ac:dyDescent="0.25">
      <c r="B29" s="24"/>
      <c r="C29" s="26"/>
      <c r="D29" s="27"/>
      <c r="E29" s="28"/>
      <c r="F29" s="29"/>
      <c r="G29" s="30"/>
      <c r="H29" s="30"/>
      <c r="I29" s="30"/>
      <c r="J29" s="30"/>
      <c r="K29" s="30"/>
      <c r="L29" s="25"/>
      <c r="M29" s="25"/>
      <c r="N29" s="37"/>
      <c r="P29" s="9"/>
      <c r="Q29" s="9"/>
      <c r="R29" s="9"/>
      <c r="S29" s="25"/>
      <c r="T29" s="9"/>
      <c r="U29" s="25"/>
      <c r="V29" s="9"/>
      <c r="W29" s="25"/>
    </row>
    <row r="30" spans="2:23" ht="15" customHeight="1" x14ac:dyDescent="0.2">
      <c r="D30" t="s">
        <v>0</v>
      </c>
      <c r="G30" s="45"/>
      <c r="N30" s="46"/>
    </row>
    <row r="31" spans="2:23" ht="15" customHeight="1" thickBot="1" x14ac:dyDescent="0.25">
      <c r="C31" s="8" t="s">
        <v>40</v>
      </c>
      <c r="N31" s="46"/>
    </row>
    <row r="32" spans="2:23" ht="15" customHeight="1" thickBot="1" x14ac:dyDescent="0.25">
      <c r="B32" s="6"/>
      <c r="C32" s="6" t="s">
        <v>2</v>
      </c>
      <c r="D32" s="6"/>
      <c r="E32" s="6">
        <v>10</v>
      </c>
      <c r="F32" s="6"/>
      <c r="G32" s="6">
        <v>224</v>
      </c>
      <c r="H32" s="6"/>
      <c r="I32" s="6">
        <v>10.11</v>
      </c>
      <c r="J32" s="6"/>
      <c r="K32" s="6">
        <v>75</v>
      </c>
      <c r="L32" s="6"/>
      <c r="M32" s="6"/>
      <c r="N32" s="38"/>
    </row>
    <row r="33" spans="2:23" ht="15" customHeight="1" thickBot="1" x14ac:dyDescent="0.25">
      <c r="B33" s="6"/>
      <c r="C33" s="6" t="s">
        <v>3</v>
      </c>
      <c r="D33" s="6" t="s">
        <v>4</v>
      </c>
      <c r="E33" s="6" t="s">
        <v>5</v>
      </c>
      <c r="F33" s="6" t="s">
        <v>6</v>
      </c>
      <c r="G33" s="6" t="s">
        <v>7</v>
      </c>
      <c r="H33" s="6" t="s">
        <v>6</v>
      </c>
      <c r="I33" s="6" t="s">
        <v>8</v>
      </c>
      <c r="J33" s="6" t="s">
        <v>6</v>
      </c>
      <c r="K33" s="6" t="s">
        <v>9</v>
      </c>
      <c r="L33" s="6" t="s">
        <v>6</v>
      </c>
      <c r="M33" s="6" t="s">
        <v>10</v>
      </c>
      <c r="N33" s="38"/>
    </row>
    <row r="34" spans="2:23" ht="15" customHeight="1" x14ac:dyDescent="0.2">
      <c r="B34" s="4">
        <v>1</v>
      </c>
      <c r="C34" s="31" t="s">
        <v>128</v>
      </c>
      <c r="D34" s="13" t="s">
        <v>17</v>
      </c>
      <c r="E34" s="20">
        <v>8.41</v>
      </c>
      <c r="F34" s="16">
        <f>IF(E34=0,P34,O34)</f>
        <v>99</v>
      </c>
      <c r="G34" s="18">
        <v>304</v>
      </c>
      <c r="H34" s="15">
        <f>IF(G34&lt;224,R34,S34)</f>
        <v>70</v>
      </c>
      <c r="I34" s="18">
        <v>23.3</v>
      </c>
      <c r="J34" s="15">
        <f>IF(I34&lt;10.11,T34,U34)</f>
        <v>92</v>
      </c>
      <c r="K34" s="18">
        <v>55.81</v>
      </c>
      <c r="L34" s="15">
        <f>IF(K34=0,P34,V34)</f>
        <v>323</v>
      </c>
      <c r="M34" s="15">
        <f>SUM(F34+H34+J34+L34)</f>
        <v>584</v>
      </c>
      <c r="N34" s="39"/>
      <c r="O34">
        <f t="shared" ref="O34:O57" si="8">IF(E34&lt;10,Q34,P34)</f>
        <v>99</v>
      </c>
      <c r="P34" s="1">
        <v>0</v>
      </c>
      <c r="Q34" s="1">
        <f>TRUNC(42.791*POWER(10-E34,1.81))</f>
        <v>99</v>
      </c>
      <c r="R34" s="1">
        <v>0</v>
      </c>
      <c r="S34" s="3">
        <f>TRUNC(0.14354*POWER(G34-220,1.4))</f>
        <v>70</v>
      </c>
      <c r="T34" s="1">
        <v>0</v>
      </c>
      <c r="U34" s="3">
        <f>TRUNC(5.33*POWER(I34-9.9,1.1))</f>
        <v>92</v>
      </c>
      <c r="V34" s="1">
        <f>IF(K34&lt;75,W34,P34)</f>
        <v>323</v>
      </c>
      <c r="W34" s="3">
        <f>TRUNC(1.53775*POWER(75-K34,1.81))</f>
        <v>323</v>
      </c>
    </row>
    <row r="35" spans="2:23" ht="15" customHeight="1" x14ac:dyDescent="0.2">
      <c r="B35" s="2">
        <v>2</v>
      </c>
      <c r="C35" s="32" t="s">
        <v>129</v>
      </c>
      <c r="D35" s="14" t="s">
        <v>18</v>
      </c>
      <c r="E35" s="20">
        <v>8.36</v>
      </c>
      <c r="F35" s="16">
        <f>IF(E35=0,P35,O35)</f>
        <v>104</v>
      </c>
      <c r="G35" s="18">
        <v>322</v>
      </c>
      <c r="H35" s="15">
        <f>IF(G35&lt;224,R35,S35)</f>
        <v>93</v>
      </c>
      <c r="I35" s="18">
        <v>28.3</v>
      </c>
      <c r="J35" s="15">
        <f>IF(I35&lt;10.11,T35,U35)</f>
        <v>131</v>
      </c>
      <c r="K35" s="18">
        <v>58.83</v>
      </c>
      <c r="L35" s="15">
        <f>IF(K35=0,P35,V35)</f>
        <v>236</v>
      </c>
      <c r="M35" s="15">
        <f>SUM(F35+H35+J35+L35)</f>
        <v>564</v>
      </c>
      <c r="N35" s="39"/>
      <c r="O35">
        <f t="shared" si="8"/>
        <v>104</v>
      </c>
      <c r="P35" s="1">
        <v>0</v>
      </c>
      <c r="Q35" s="1">
        <f t="shared" ref="Q35:Q57" si="9">TRUNC(42.791*POWER(10-E35,1.81))</f>
        <v>104</v>
      </c>
      <c r="R35" s="1">
        <v>0</v>
      </c>
      <c r="S35" s="3">
        <f t="shared" ref="S35:S56" si="10">TRUNC(0.14354*POWER(G35-220,1.4))</f>
        <v>93</v>
      </c>
      <c r="T35" s="1">
        <v>0</v>
      </c>
      <c r="U35" s="3">
        <f t="shared" ref="U35:U57" si="11">TRUNC(5.33*POWER(I35-9.9,1.1))</f>
        <v>131</v>
      </c>
      <c r="V35" s="1">
        <f t="shared" ref="V35:V57" si="12">IF(K35&lt;75,W35,P35)</f>
        <v>236</v>
      </c>
      <c r="W35" s="3">
        <f t="shared" ref="W35:W57" si="13">TRUNC(1.53775*POWER(75-K35,1.81))</f>
        <v>236</v>
      </c>
    </row>
    <row r="36" spans="2:23" ht="15" customHeight="1" x14ac:dyDescent="0.2">
      <c r="B36" s="2">
        <v>3</v>
      </c>
      <c r="C36" s="32" t="s">
        <v>148</v>
      </c>
      <c r="D36" s="14" t="s">
        <v>25</v>
      </c>
      <c r="E36" s="20">
        <v>8.67</v>
      </c>
      <c r="F36" s="16">
        <f>IF(E36=0,P36,O36)</f>
        <v>71</v>
      </c>
      <c r="G36" s="18">
        <v>300</v>
      </c>
      <c r="H36" s="15">
        <f>IF(G36&lt;224,R36,S36)</f>
        <v>66</v>
      </c>
      <c r="I36" s="18">
        <v>23.7</v>
      </c>
      <c r="J36" s="15">
        <f>IF(I36&lt;10.11,T36,U36)</f>
        <v>95</v>
      </c>
      <c r="K36" s="18">
        <v>56.09</v>
      </c>
      <c r="L36" s="15">
        <f>IF(K36=0,P36,V36)</f>
        <v>314</v>
      </c>
      <c r="M36" s="15">
        <f>SUM(F36+H36+J36+L36)</f>
        <v>546</v>
      </c>
      <c r="N36" s="39"/>
      <c r="O36">
        <f t="shared" si="8"/>
        <v>71</v>
      </c>
      <c r="P36" s="1">
        <v>0</v>
      </c>
      <c r="Q36" s="1">
        <f t="shared" si="9"/>
        <v>71</v>
      </c>
      <c r="R36" s="1">
        <v>0</v>
      </c>
      <c r="S36" s="3">
        <f t="shared" si="10"/>
        <v>66</v>
      </c>
      <c r="T36" s="1">
        <v>0</v>
      </c>
      <c r="U36" s="3">
        <f t="shared" si="11"/>
        <v>95</v>
      </c>
      <c r="V36" s="1">
        <f t="shared" si="12"/>
        <v>314</v>
      </c>
      <c r="W36" s="3">
        <f t="shared" si="13"/>
        <v>314</v>
      </c>
    </row>
    <row r="37" spans="2:23" ht="15" customHeight="1" x14ac:dyDescent="0.25">
      <c r="B37" s="2">
        <v>4</v>
      </c>
      <c r="C37" s="53" t="s">
        <v>135</v>
      </c>
      <c r="D37" s="14" t="s">
        <v>20</v>
      </c>
      <c r="E37" s="20">
        <v>8.42</v>
      </c>
      <c r="F37" s="16">
        <f>IF(E37=0,P37,O37)</f>
        <v>97</v>
      </c>
      <c r="G37" s="18">
        <v>334</v>
      </c>
      <c r="H37" s="15">
        <f>IF(G37&lt;224,R37,S37)</f>
        <v>108</v>
      </c>
      <c r="I37" s="18">
        <v>22.5</v>
      </c>
      <c r="J37" s="15">
        <f>IF(I37&lt;10.11,T37,U37)</f>
        <v>86</v>
      </c>
      <c r="K37" s="18">
        <v>60.01</v>
      </c>
      <c r="L37" s="15">
        <f>IF(K37=0,P37,V37)</f>
        <v>206</v>
      </c>
      <c r="M37" s="15">
        <f>SUM(F37+H37+J37+L37)</f>
        <v>497</v>
      </c>
      <c r="N37" s="39"/>
      <c r="O37">
        <f t="shared" si="8"/>
        <v>97</v>
      </c>
      <c r="P37" s="1">
        <v>0</v>
      </c>
      <c r="Q37" s="1">
        <f t="shared" si="9"/>
        <v>97</v>
      </c>
      <c r="R37" s="1">
        <v>0</v>
      </c>
      <c r="S37" s="3">
        <f t="shared" si="10"/>
        <v>108</v>
      </c>
      <c r="T37" s="1">
        <v>0</v>
      </c>
      <c r="U37" s="3">
        <f t="shared" si="11"/>
        <v>86</v>
      </c>
      <c r="V37" s="1">
        <f t="shared" si="12"/>
        <v>206</v>
      </c>
      <c r="W37" s="3">
        <f t="shared" si="13"/>
        <v>206</v>
      </c>
    </row>
    <row r="38" spans="2:23" ht="15" customHeight="1" x14ac:dyDescent="0.2">
      <c r="B38" s="2">
        <v>5</v>
      </c>
      <c r="C38" s="32" t="s">
        <v>118</v>
      </c>
      <c r="D38" s="14" t="s">
        <v>13</v>
      </c>
      <c r="E38" s="20">
        <v>8.65</v>
      </c>
      <c r="F38" s="16">
        <f>IF(E38=0,P38,O38)</f>
        <v>73</v>
      </c>
      <c r="G38" s="18">
        <v>304</v>
      </c>
      <c r="H38" s="15">
        <f>IF(G38&lt;224,R38,S38)</f>
        <v>70</v>
      </c>
      <c r="I38" s="18">
        <v>24.3</v>
      </c>
      <c r="J38" s="15">
        <f>IF(I38&lt;10.11,T38,U38)</f>
        <v>100</v>
      </c>
      <c r="K38" s="18">
        <v>60.02</v>
      </c>
      <c r="L38" s="15">
        <f>IF(K38=0,P38,V38)</f>
        <v>206</v>
      </c>
      <c r="M38" s="15">
        <f>SUM(F38+H38+J38+L38)</f>
        <v>449</v>
      </c>
      <c r="N38" s="39"/>
      <c r="O38">
        <f t="shared" si="8"/>
        <v>73</v>
      </c>
      <c r="P38" s="1">
        <v>0</v>
      </c>
      <c r="Q38" s="1">
        <f t="shared" si="9"/>
        <v>73</v>
      </c>
      <c r="R38" s="1">
        <v>0</v>
      </c>
      <c r="S38" s="3">
        <f t="shared" si="10"/>
        <v>70</v>
      </c>
      <c r="T38" s="1">
        <v>0</v>
      </c>
      <c r="U38" s="3">
        <f t="shared" si="11"/>
        <v>100</v>
      </c>
      <c r="V38" s="1">
        <f t="shared" si="12"/>
        <v>206</v>
      </c>
      <c r="W38" s="3">
        <f t="shared" si="13"/>
        <v>206</v>
      </c>
    </row>
    <row r="39" spans="2:23" ht="15" customHeight="1" x14ac:dyDescent="0.2">
      <c r="B39" s="2">
        <v>6</v>
      </c>
      <c r="C39" s="32" t="s">
        <v>174</v>
      </c>
      <c r="D39" s="14" t="s">
        <v>24</v>
      </c>
      <c r="E39" s="20">
        <v>8.82</v>
      </c>
      <c r="F39" s="16">
        <f>IF(E39=0,P39,O39)</f>
        <v>57</v>
      </c>
      <c r="G39" s="18">
        <v>300</v>
      </c>
      <c r="H39" s="15">
        <f>IF(G39&lt;224,R39,S39)</f>
        <v>66</v>
      </c>
      <c r="I39" s="18">
        <v>12.5</v>
      </c>
      <c r="J39" s="15">
        <f>IF(I39&lt;10.11,T39,U39)</f>
        <v>15</v>
      </c>
      <c r="K39" s="18">
        <v>56.44</v>
      </c>
      <c r="L39" s="15">
        <f>IF(K39=0,P39,V39)</f>
        <v>304</v>
      </c>
      <c r="M39" s="15">
        <f>SUM(F39+H39+J39+L39)</f>
        <v>442</v>
      </c>
      <c r="N39" s="39"/>
      <c r="O39">
        <f t="shared" si="8"/>
        <v>57</v>
      </c>
      <c r="P39" s="1">
        <v>0</v>
      </c>
      <c r="Q39" s="1">
        <f t="shared" si="9"/>
        <v>57</v>
      </c>
      <c r="R39" s="1">
        <v>0</v>
      </c>
      <c r="S39" s="3">
        <f t="shared" si="10"/>
        <v>66</v>
      </c>
      <c r="T39" s="1">
        <v>0</v>
      </c>
      <c r="U39" s="3">
        <f t="shared" si="11"/>
        <v>15</v>
      </c>
      <c r="V39" s="1">
        <f t="shared" si="12"/>
        <v>304</v>
      </c>
      <c r="W39" s="3">
        <f t="shared" si="13"/>
        <v>304</v>
      </c>
    </row>
    <row r="40" spans="2:23" ht="15" customHeight="1" x14ac:dyDescent="0.2">
      <c r="B40" s="2">
        <v>7</v>
      </c>
      <c r="C40" s="32" t="s">
        <v>116</v>
      </c>
      <c r="D40" s="14" t="s">
        <v>12</v>
      </c>
      <c r="E40" s="20">
        <v>9.01</v>
      </c>
      <c r="F40" s="16">
        <f>IF(E40=0,P40,O40)</f>
        <v>42</v>
      </c>
      <c r="G40" s="18">
        <v>323</v>
      </c>
      <c r="H40" s="15">
        <f>IF(G40&lt;224,R40,S40)</f>
        <v>94</v>
      </c>
      <c r="I40" s="18">
        <v>24.6</v>
      </c>
      <c r="J40" s="15">
        <f>IF(I40&lt;10.11,T40,U40)</f>
        <v>102</v>
      </c>
      <c r="K40" s="18">
        <v>62.39</v>
      </c>
      <c r="L40" s="15">
        <f>IF(K40=0,P40,V40)</f>
        <v>151</v>
      </c>
      <c r="M40" s="15">
        <f>SUM(F40+H40+J40+L40)</f>
        <v>389</v>
      </c>
      <c r="N40" s="39"/>
      <c r="O40">
        <f t="shared" si="8"/>
        <v>42</v>
      </c>
      <c r="P40" s="1">
        <v>0</v>
      </c>
      <c r="Q40" s="1">
        <f t="shared" si="9"/>
        <v>42</v>
      </c>
      <c r="R40" s="1">
        <v>0</v>
      </c>
      <c r="S40" s="3">
        <f t="shared" si="10"/>
        <v>94</v>
      </c>
      <c r="T40" s="1">
        <v>0</v>
      </c>
      <c r="U40" s="3">
        <f t="shared" si="11"/>
        <v>102</v>
      </c>
      <c r="V40" s="1">
        <f t="shared" si="12"/>
        <v>151</v>
      </c>
      <c r="W40" s="3">
        <f t="shared" si="13"/>
        <v>151</v>
      </c>
    </row>
    <row r="41" spans="2:23" ht="15" customHeight="1" x14ac:dyDescent="0.2">
      <c r="B41" s="2">
        <v>8</v>
      </c>
      <c r="C41" s="32" t="s">
        <v>134</v>
      </c>
      <c r="D41" s="14" t="s">
        <v>19</v>
      </c>
      <c r="E41" s="20">
        <v>8.73</v>
      </c>
      <c r="F41" s="16">
        <f>IF(E41=0,P41,O41)</f>
        <v>65</v>
      </c>
      <c r="G41" s="18">
        <v>310</v>
      </c>
      <c r="H41" s="15">
        <f>IF(G41&lt;224,R41,S41)</f>
        <v>78</v>
      </c>
      <c r="I41" s="18">
        <v>22.8</v>
      </c>
      <c r="J41" s="15">
        <f>IF(I41&lt;10.11,T41,U41)</f>
        <v>88</v>
      </c>
      <c r="K41" s="18">
        <v>63.03</v>
      </c>
      <c r="L41" s="15">
        <f>IF(K41=0,P41,V41)</f>
        <v>137</v>
      </c>
      <c r="M41" s="15">
        <f>SUM(F41+H41+J41+L41)</f>
        <v>368</v>
      </c>
      <c r="N41" s="39"/>
      <c r="O41">
        <f t="shared" si="8"/>
        <v>65</v>
      </c>
      <c r="P41" s="1">
        <v>0</v>
      </c>
      <c r="Q41" s="1">
        <f t="shared" si="9"/>
        <v>65</v>
      </c>
      <c r="R41" s="1">
        <v>0</v>
      </c>
      <c r="S41" s="3">
        <f t="shared" si="10"/>
        <v>78</v>
      </c>
      <c r="T41" s="1">
        <v>0</v>
      </c>
      <c r="U41" s="3">
        <f t="shared" si="11"/>
        <v>88</v>
      </c>
      <c r="V41" s="1">
        <f t="shared" si="12"/>
        <v>137</v>
      </c>
      <c r="W41" s="3">
        <f t="shared" si="13"/>
        <v>137</v>
      </c>
    </row>
    <row r="42" spans="2:23" ht="15" customHeight="1" x14ac:dyDescent="0.2">
      <c r="B42" s="2">
        <v>9</v>
      </c>
      <c r="C42" s="32" t="s">
        <v>156</v>
      </c>
      <c r="D42" s="14" t="s">
        <v>34</v>
      </c>
      <c r="E42" s="20">
        <v>9.4499999999999993</v>
      </c>
      <c r="F42" s="16">
        <f>IF(E42=0,P42,O42)</f>
        <v>14</v>
      </c>
      <c r="G42" s="18">
        <v>313</v>
      </c>
      <c r="H42" s="15">
        <f>IF(G42&lt;224,R42,S42)</f>
        <v>81</v>
      </c>
      <c r="I42" s="18">
        <v>21.2</v>
      </c>
      <c r="J42" s="15">
        <f>IF(I42&lt;10.11,T42,U42)</f>
        <v>76</v>
      </c>
      <c r="K42" s="18">
        <v>66.8</v>
      </c>
      <c r="L42" s="15">
        <f>IF(K42=0,P42,V42)</f>
        <v>69</v>
      </c>
      <c r="M42" s="15">
        <f>SUM(F42+H42+J42+L42)</f>
        <v>240</v>
      </c>
      <c r="N42" s="39"/>
      <c r="O42">
        <f t="shared" si="8"/>
        <v>14</v>
      </c>
      <c r="P42" s="1">
        <v>0</v>
      </c>
      <c r="Q42" s="1">
        <f t="shared" si="9"/>
        <v>14</v>
      </c>
      <c r="R42" s="1">
        <v>0</v>
      </c>
      <c r="S42" s="3">
        <f t="shared" si="10"/>
        <v>81</v>
      </c>
      <c r="T42" s="1">
        <v>0</v>
      </c>
      <c r="U42" s="3">
        <f t="shared" si="11"/>
        <v>76</v>
      </c>
      <c r="V42" s="1">
        <f t="shared" si="12"/>
        <v>69</v>
      </c>
      <c r="W42" s="3">
        <f t="shared" si="13"/>
        <v>69</v>
      </c>
    </row>
    <row r="43" spans="2:23" ht="15" customHeight="1" x14ac:dyDescent="0.2">
      <c r="B43" s="1">
        <v>10</v>
      </c>
      <c r="C43" s="50" t="s">
        <v>191</v>
      </c>
      <c r="D43" s="14" t="s">
        <v>11</v>
      </c>
      <c r="E43" s="20">
        <v>9.33</v>
      </c>
      <c r="F43" s="16">
        <f>IF(E43=0,P43,O43)</f>
        <v>20</v>
      </c>
      <c r="G43" s="18">
        <v>307</v>
      </c>
      <c r="H43" s="15">
        <f>IF(G43&lt;224,R43,S43)</f>
        <v>74</v>
      </c>
      <c r="I43" s="18">
        <v>18</v>
      </c>
      <c r="J43" s="15">
        <f>IF(I43&lt;10.11,T43,U43)</f>
        <v>53</v>
      </c>
      <c r="K43" s="18">
        <v>65.66</v>
      </c>
      <c r="L43" s="15">
        <f>IF(K43=0,P43,V43)</f>
        <v>87</v>
      </c>
      <c r="M43" s="15">
        <f>SUM(F43+H43+J43+L43)</f>
        <v>234</v>
      </c>
      <c r="N43" s="39"/>
      <c r="O43">
        <f t="shared" si="8"/>
        <v>20</v>
      </c>
      <c r="P43" s="1">
        <v>0</v>
      </c>
      <c r="Q43" s="1">
        <f t="shared" si="9"/>
        <v>20</v>
      </c>
      <c r="R43" s="1">
        <v>0</v>
      </c>
      <c r="S43" s="3">
        <f t="shared" si="10"/>
        <v>74</v>
      </c>
      <c r="T43" s="1">
        <v>0</v>
      </c>
      <c r="U43" s="3">
        <f t="shared" si="11"/>
        <v>53</v>
      </c>
      <c r="V43" s="1">
        <f t="shared" si="12"/>
        <v>87</v>
      </c>
      <c r="W43" s="3">
        <f t="shared" si="13"/>
        <v>87</v>
      </c>
    </row>
    <row r="44" spans="2:23" ht="15" customHeight="1" x14ac:dyDescent="0.2">
      <c r="B44" s="2">
        <v>11</v>
      </c>
      <c r="C44" s="32" t="s">
        <v>155</v>
      </c>
      <c r="D44" s="14" t="s">
        <v>29</v>
      </c>
      <c r="E44" s="20">
        <v>9.44</v>
      </c>
      <c r="F44" s="16">
        <f>IF(E44=0,P44,O44)</f>
        <v>14</v>
      </c>
      <c r="G44" s="18">
        <v>278</v>
      </c>
      <c r="H44" s="15">
        <f>IF(G44&lt;224,R44,S44)</f>
        <v>42</v>
      </c>
      <c r="I44" s="18">
        <v>20.100000000000001</v>
      </c>
      <c r="J44" s="15">
        <f>IF(I44&lt;10.11,T44,U44)</f>
        <v>68</v>
      </c>
      <c r="K44" s="18">
        <v>64.930000000000007</v>
      </c>
      <c r="L44" s="15">
        <f>IF(K44=0,P44,V44)</f>
        <v>100</v>
      </c>
      <c r="M44" s="15">
        <f>SUM(F44+H44+J44+L44)</f>
        <v>224</v>
      </c>
      <c r="N44" s="39"/>
      <c r="O44">
        <f t="shared" si="8"/>
        <v>14</v>
      </c>
      <c r="P44" s="1">
        <v>0</v>
      </c>
      <c r="Q44" s="1">
        <f t="shared" si="9"/>
        <v>14</v>
      </c>
      <c r="R44" s="1">
        <v>0</v>
      </c>
      <c r="S44" s="3">
        <f t="shared" si="10"/>
        <v>42</v>
      </c>
      <c r="T44" s="1">
        <v>0</v>
      </c>
      <c r="U44" s="3">
        <f t="shared" si="11"/>
        <v>68</v>
      </c>
      <c r="V44" s="1">
        <f t="shared" si="12"/>
        <v>100</v>
      </c>
      <c r="W44" s="3">
        <f t="shared" si="13"/>
        <v>100</v>
      </c>
    </row>
    <row r="45" spans="2:23" ht="15" customHeight="1" x14ac:dyDescent="0.2">
      <c r="B45" s="2">
        <v>12</v>
      </c>
      <c r="C45" s="32" t="s">
        <v>149</v>
      </c>
      <c r="D45" s="14" t="s">
        <v>26</v>
      </c>
      <c r="E45" s="20">
        <v>9.15</v>
      </c>
      <c r="F45" s="16">
        <f>IF(E45=0,P45,O45)</f>
        <v>31</v>
      </c>
      <c r="G45" s="18">
        <v>275</v>
      </c>
      <c r="H45" s="15">
        <f>IF(G45&lt;224,R45,S45)</f>
        <v>39</v>
      </c>
      <c r="I45" s="18">
        <v>16.100000000000001</v>
      </c>
      <c r="J45" s="15">
        <f>IF(I45&lt;10.11,T45,U45)</f>
        <v>39</v>
      </c>
      <c r="K45" s="18">
        <v>64.63</v>
      </c>
      <c r="L45" s="15">
        <f>IF(K45=0,P45,V45)</f>
        <v>106</v>
      </c>
      <c r="M45" s="15">
        <f>SUM(F45+H45+J45+L45)</f>
        <v>215</v>
      </c>
      <c r="N45" s="39"/>
      <c r="O45">
        <f t="shared" si="8"/>
        <v>31</v>
      </c>
      <c r="P45" s="1">
        <v>0</v>
      </c>
      <c r="Q45" s="1">
        <f t="shared" si="9"/>
        <v>31</v>
      </c>
      <c r="R45" s="1">
        <v>0</v>
      </c>
      <c r="S45" s="3">
        <f t="shared" si="10"/>
        <v>39</v>
      </c>
      <c r="T45" s="1">
        <v>0</v>
      </c>
      <c r="U45" s="3">
        <f t="shared" si="11"/>
        <v>39</v>
      </c>
      <c r="V45" s="1">
        <f t="shared" si="12"/>
        <v>106</v>
      </c>
      <c r="W45" s="3">
        <f t="shared" si="13"/>
        <v>106</v>
      </c>
    </row>
    <row r="46" spans="2:23" ht="15" customHeight="1" x14ac:dyDescent="0.2">
      <c r="B46" s="2">
        <v>13</v>
      </c>
      <c r="C46" s="32" t="s">
        <v>154</v>
      </c>
      <c r="D46" s="14" t="s">
        <v>27</v>
      </c>
      <c r="E46" s="20">
        <v>9.2200000000000006</v>
      </c>
      <c r="F46" s="16">
        <f>IF(E46=0,P46,O46)</f>
        <v>27</v>
      </c>
      <c r="G46" s="18">
        <v>273</v>
      </c>
      <c r="H46" s="15">
        <f>IF(G46&lt;224,R46,S46)</f>
        <v>37</v>
      </c>
      <c r="I46" s="18">
        <v>20.5</v>
      </c>
      <c r="J46" s="15">
        <f>IF(I46&lt;10.11,T46,U46)</f>
        <v>71</v>
      </c>
      <c r="K46" s="18">
        <v>66.64</v>
      </c>
      <c r="L46" s="15">
        <f>IF(K46=0,P46,V46)</f>
        <v>71</v>
      </c>
      <c r="M46" s="15">
        <f>SUM(F46+H46+J46+L46)</f>
        <v>206</v>
      </c>
      <c r="N46" s="39"/>
      <c r="O46">
        <f t="shared" si="8"/>
        <v>27</v>
      </c>
      <c r="P46" s="1">
        <v>0</v>
      </c>
      <c r="Q46" s="1">
        <f t="shared" si="9"/>
        <v>27</v>
      </c>
      <c r="R46" s="1">
        <v>0</v>
      </c>
      <c r="S46" s="3">
        <f t="shared" si="10"/>
        <v>37</v>
      </c>
      <c r="T46" s="1">
        <v>0</v>
      </c>
      <c r="U46" s="3">
        <f t="shared" si="11"/>
        <v>71</v>
      </c>
      <c r="V46" s="1">
        <f t="shared" si="12"/>
        <v>71</v>
      </c>
      <c r="W46" s="3">
        <f t="shared" si="13"/>
        <v>71</v>
      </c>
    </row>
    <row r="47" spans="2:23" ht="15" customHeight="1" x14ac:dyDescent="0.2">
      <c r="B47" s="2">
        <v>14</v>
      </c>
      <c r="C47" s="32" t="s">
        <v>177</v>
      </c>
      <c r="D47" s="14" t="s">
        <v>32</v>
      </c>
      <c r="E47" s="20">
        <v>10.3</v>
      </c>
      <c r="F47" s="16">
        <f>IF(E47=0,P47,O47)</f>
        <v>0</v>
      </c>
      <c r="G47" s="18">
        <v>277</v>
      </c>
      <c r="H47" s="15">
        <f>IF(G47&lt;224,R47,S47)</f>
        <v>41</v>
      </c>
      <c r="I47" s="18">
        <v>23</v>
      </c>
      <c r="J47" s="15">
        <f>IF(I47&lt;10.11,T47,U47)</f>
        <v>90</v>
      </c>
      <c r="K47" s="18">
        <v>71.23</v>
      </c>
      <c r="L47" s="15">
        <f>IF(K47=0,P47,V47)</f>
        <v>16</v>
      </c>
      <c r="M47" s="15">
        <f>SUM(F47+H47+J47+L47)</f>
        <v>147</v>
      </c>
      <c r="N47" s="39"/>
      <c r="O47">
        <f t="shared" si="8"/>
        <v>0</v>
      </c>
      <c r="P47" s="1">
        <v>0</v>
      </c>
      <c r="Q47" s="1" t="e">
        <f t="shared" si="9"/>
        <v>#NUM!</v>
      </c>
      <c r="R47" s="1">
        <v>0</v>
      </c>
      <c r="S47" s="3">
        <f t="shared" si="10"/>
        <v>41</v>
      </c>
      <c r="T47" s="1">
        <v>0</v>
      </c>
      <c r="U47" s="3">
        <f t="shared" si="11"/>
        <v>90</v>
      </c>
      <c r="V47" s="1">
        <f t="shared" si="12"/>
        <v>16</v>
      </c>
      <c r="W47" s="3">
        <f t="shared" si="13"/>
        <v>16</v>
      </c>
    </row>
    <row r="48" spans="2:23" ht="15" customHeight="1" x14ac:dyDescent="0.2">
      <c r="B48" s="2">
        <v>15</v>
      </c>
      <c r="C48" s="50"/>
      <c r="D48" s="14" t="s">
        <v>14</v>
      </c>
      <c r="E48" s="20"/>
      <c r="F48" s="16">
        <f>IF(E48=0,P48,O48)</f>
        <v>0</v>
      </c>
      <c r="G48" s="18"/>
      <c r="H48" s="15">
        <f>IF(G48&lt;224,R48,S48)</f>
        <v>0</v>
      </c>
      <c r="I48" s="18"/>
      <c r="J48" s="15">
        <f>IF(I48&lt;10.11,T48,U48)</f>
        <v>0</v>
      </c>
      <c r="K48" s="18"/>
      <c r="L48" s="15">
        <f>IF(K48=0,P48,V48)</f>
        <v>0</v>
      </c>
      <c r="M48" s="15">
        <f>SUM(F48+H48+J48+L48)</f>
        <v>0</v>
      </c>
      <c r="N48" s="39"/>
      <c r="O48">
        <f t="shared" si="8"/>
        <v>2762</v>
      </c>
      <c r="P48" s="1">
        <v>0</v>
      </c>
      <c r="Q48" s="1">
        <f t="shared" si="9"/>
        <v>2762</v>
      </c>
      <c r="R48" s="1">
        <v>0</v>
      </c>
      <c r="S48" s="3" t="e">
        <f t="shared" si="10"/>
        <v>#NUM!</v>
      </c>
      <c r="T48" s="1">
        <v>0</v>
      </c>
      <c r="U48" s="3" t="e">
        <f t="shared" si="11"/>
        <v>#NUM!</v>
      </c>
      <c r="V48" s="1">
        <f t="shared" si="12"/>
        <v>3808</v>
      </c>
      <c r="W48" s="3">
        <f t="shared" si="13"/>
        <v>3808</v>
      </c>
    </row>
    <row r="49" spans="2:23" ht="15" customHeight="1" x14ac:dyDescent="0.2">
      <c r="B49" s="2">
        <v>16</v>
      </c>
      <c r="C49" s="32"/>
      <c r="D49" s="14" t="s">
        <v>15</v>
      </c>
      <c r="E49" s="20"/>
      <c r="F49" s="16">
        <f>IF(E49=0,P49,O49)</f>
        <v>0</v>
      </c>
      <c r="G49" s="18"/>
      <c r="H49" s="15">
        <f>IF(G49&lt;224,R49,S49)</f>
        <v>0</v>
      </c>
      <c r="I49" s="18"/>
      <c r="J49" s="15">
        <f>IF(I49&lt;10.11,T49,U49)</f>
        <v>0</v>
      </c>
      <c r="K49" s="18"/>
      <c r="L49" s="15">
        <f>IF(K49=0,P49,V49)</f>
        <v>0</v>
      </c>
      <c r="M49" s="15">
        <f>SUM(F49+H49+J49+L49)</f>
        <v>0</v>
      </c>
      <c r="N49" s="39"/>
      <c r="O49">
        <f t="shared" si="8"/>
        <v>2762</v>
      </c>
      <c r="P49" s="1">
        <v>0</v>
      </c>
      <c r="Q49" s="1">
        <f t="shared" si="9"/>
        <v>2762</v>
      </c>
      <c r="R49" s="1">
        <v>0</v>
      </c>
      <c r="S49" s="3" t="e">
        <f t="shared" si="10"/>
        <v>#NUM!</v>
      </c>
      <c r="T49" s="1">
        <v>0</v>
      </c>
      <c r="U49" s="3" t="e">
        <f t="shared" si="11"/>
        <v>#NUM!</v>
      </c>
      <c r="V49" s="1">
        <f t="shared" si="12"/>
        <v>3808</v>
      </c>
      <c r="W49" s="3">
        <f t="shared" si="13"/>
        <v>3808</v>
      </c>
    </row>
    <row r="50" spans="2:23" ht="15" customHeight="1" x14ac:dyDescent="0.2">
      <c r="B50" s="2">
        <v>17</v>
      </c>
      <c r="C50" s="32"/>
      <c r="D50" s="14" t="s">
        <v>16</v>
      </c>
      <c r="E50" s="20"/>
      <c r="F50" s="16">
        <f>IF(E50=0,P50,O50)</f>
        <v>0</v>
      </c>
      <c r="G50" s="18"/>
      <c r="H50" s="15">
        <f>IF(G50&lt;224,R50,S50)</f>
        <v>0</v>
      </c>
      <c r="I50" s="18"/>
      <c r="J50" s="15">
        <f>IF(I50&lt;10.11,T50,U50)</f>
        <v>0</v>
      </c>
      <c r="K50" s="18"/>
      <c r="L50" s="15">
        <f>IF(K50=0,P50,V50)</f>
        <v>0</v>
      </c>
      <c r="M50" s="15">
        <f>SUM(F50+H50+J50+L50)</f>
        <v>0</v>
      </c>
      <c r="N50" s="39"/>
      <c r="O50">
        <f t="shared" si="8"/>
        <v>2762</v>
      </c>
      <c r="P50" s="1">
        <v>0</v>
      </c>
      <c r="Q50" s="1">
        <f t="shared" si="9"/>
        <v>2762</v>
      </c>
      <c r="R50" s="1">
        <v>0</v>
      </c>
      <c r="S50" s="3" t="e">
        <f t="shared" si="10"/>
        <v>#NUM!</v>
      </c>
      <c r="T50" s="1">
        <v>0</v>
      </c>
      <c r="U50" s="3" t="e">
        <f t="shared" si="11"/>
        <v>#NUM!</v>
      </c>
      <c r="V50" s="1">
        <f t="shared" si="12"/>
        <v>3808</v>
      </c>
      <c r="W50" s="3">
        <f t="shared" si="13"/>
        <v>3808</v>
      </c>
    </row>
    <row r="51" spans="2:23" ht="15" customHeight="1" x14ac:dyDescent="0.2">
      <c r="B51" s="2">
        <v>18</v>
      </c>
      <c r="C51" s="32"/>
      <c r="D51" s="14" t="s">
        <v>21</v>
      </c>
      <c r="E51" s="20"/>
      <c r="F51" s="16">
        <f>IF(E51=0,P51,O51)</f>
        <v>0</v>
      </c>
      <c r="G51" s="18"/>
      <c r="H51" s="15">
        <f>IF(G51&lt;224,R51,S51)</f>
        <v>0</v>
      </c>
      <c r="I51" s="18"/>
      <c r="J51" s="15">
        <f>IF(I51&lt;10.11,T51,U51)</f>
        <v>0</v>
      </c>
      <c r="K51" s="18"/>
      <c r="L51" s="15">
        <f>IF(K51=0,P51,V51)</f>
        <v>0</v>
      </c>
      <c r="M51" s="15">
        <f>SUM(F51+H51+J51+L51)</f>
        <v>0</v>
      </c>
      <c r="N51" s="39"/>
      <c r="O51">
        <f t="shared" si="8"/>
        <v>2762</v>
      </c>
      <c r="P51" s="1">
        <v>0</v>
      </c>
      <c r="Q51" s="1">
        <f t="shared" si="9"/>
        <v>2762</v>
      </c>
      <c r="R51" s="1">
        <v>0</v>
      </c>
      <c r="S51" s="3" t="e">
        <f t="shared" si="10"/>
        <v>#NUM!</v>
      </c>
      <c r="T51" s="1">
        <v>0</v>
      </c>
      <c r="U51" s="3" t="e">
        <f t="shared" si="11"/>
        <v>#NUM!</v>
      </c>
      <c r="V51" s="1">
        <f t="shared" si="12"/>
        <v>3808</v>
      </c>
      <c r="W51" s="3">
        <f t="shared" si="13"/>
        <v>3808</v>
      </c>
    </row>
    <row r="52" spans="2:23" ht="15" customHeight="1" x14ac:dyDescent="0.2">
      <c r="B52" s="2">
        <v>19</v>
      </c>
      <c r="C52" s="32"/>
      <c r="D52" s="14" t="s">
        <v>22</v>
      </c>
      <c r="E52" s="20"/>
      <c r="F52" s="16">
        <f>IF(E52=0,P52,O52)</f>
        <v>0</v>
      </c>
      <c r="G52" s="18"/>
      <c r="H52" s="15">
        <f>IF(G52&lt;224,R52,S52)</f>
        <v>0</v>
      </c>
      <c r="I52" s="18"/>
      <c r="J52" s="15">
        <f>IF(I52&lt;10.11,T52,U52)</f>
        <v>0</v>
      </c>
      <c r="K52" s="18"/>
      <c r="L52" s="15">
        <f>IF(K52=0,P52,V52)</f>
        <v>0</v>
      </c>
      <c r="M52" s="15">
        <f>SUM(F52+H52+J52+L52)</f>
        <v>0</v>
      </c>
      <c r="N52" s="39"/>
      <c r="O52">
        <f t="shared" si="8"/>
        <v>2762</v>
      </c>
      <c r="P52" s="1">
        <v>0</v>
      </c>
      <c r="Q52" s="1">
        <f t="shared" si="9"/>
        <v>2762</v>
      </c>
      <c r="R52" s="1">
        <v>0</v>
      </c>
      <c r="S52" s="3" t="e">
        <f t="shared" si="10"/>
        <v>#NUM!</v>
      </c>
      <c r="T52" s="1">
        <v>0</v>
      </c>
      <c r="U52" s="3" t="e">
        <f t="shared" si="11"/>
        <v>#NUM!</v>
      </c>
      <c r="V52" s="1">
        <f t="shared" si="12"/>
        <v>3808</v>
      </c>
      <c r="W52" s="3">
        <f t="shared" si="13"/>
        <v>3808</v>
      </c>
    </row>
    <row r="53" spans="2:23" ht="15" customHeight="1" x14ac:dyDescent="0.2">
      <c r="B53" s="2">
        <v>20</v>
      </c>
      <c r="C53" s="52"/>
      <c r="D53" s="14" t="s">
        <v>23</v>
      </c>
      <c r="E53" s="20"/>
      <c r="F53" s="16">
        <f>IF(E53=0,P53,O53)</f>
        <v>0</v>
      </c>
      <c r="G53" s="18"/>
      <c r="H53" s="15">
        <f>IF(G53&lt;224,R53,S53)</f>
        <v>0</v>
      </c>
      <c r="I53" s="18"/>
      <c r="J53" s="15">
        <f>IF(I53&lt;10.11,T53,U53)</f>
        <v>0</v>
      </c>
      <c r="K53" s="18"/>
      <c r="L53" s="15">
        <f>IF(K53=0,P53,V53)</f>
        <v>0</v>
      </c>
      <c r="M53" s="15">
        <f>SUM(F53+H53+J53+L53)</f>
        <v>0</v>
      </c>
      <c r="N53" s="39"/>
      <c r="O53">
        <f t="shared" si="8"/>
        <v>2762</v>
      </c>
      <c r="P53" s="1">
        <v>0</v>
      </c>
      <c r="Q53" s="1">
        <f t="shared" si="9"/>
        <v>2762</v>
      </c>
      <c r="R53" s="1">
        <v>0</v>
      </c>
      <c r="S53" s="3" t="e">
        <f t="shared" si="10"/>
        <v>#NUM!</v>
      </c>
      <c r="T53" s="1">
        <v>0</v>
      </c>
      <c r="U53" s="3" t="e">
        <f t="shared" si="11"/>
        <v>#NUM!</v>
      </c>
      <c r="V53" s="1">
        <f t="shared" si="12"/>
        <v>3808</v>
      </c>
      <c r="W53" s="3">
        <f t="shared" si="13"/>
        <v>3808</v>
      </c>
    </row>
    <row r="54" spans="2:23" ht="15" customHeight="1" x14ac:dyDescent="0.2">
      <c r="B54" s="2">
        <v>21</v>
      </c>
      <c r="C54" s="32"/>
      <c r="D54" s="14" t="s">
        <v>28</v>
      </c>
      <c r="E54" s="20"/>
      <c r="F54" s="16">
        <f>IF(E54=0,P54,O54)</f>
        <v>0</v>
      </c>
      <c r="G54" s="18"/>
      <c r="H54" s="15">
        <f>IF(G54&lt;224,R54,S54)</f>
        <v>0</v>
      </c>
      <c r="I54" s="18"/>
      <c r="J54" s="15">
        <f>IF(I54&lt;10.11,T54,U54)</f>
        <v>0</v>
      </c>
      <c r="K54" s="18"/>
      <c r="L54" s="15">
        <f>IF(K54=0,P54,V54)</f>
        <v>0</v>
      </c>
      <c r="M54" s="15">
        <f>SUM(F54+H54+J54+L54)</f>
        <v>0</v>
      </c>
      <c r="N54" s="39"/>
      <c r="O54">
        <f t="shared" si="8"/>
        <v>2762</v>
      </c>
      <c r="P54" s="1">
        <v>0</v>
      </c>
      <c r="Q54" s="1">
        <f t="shared" si="9"/>
        <v>2762</v>
      </c>
      <c r="R54" s="1">
        <v>0</v>
      </c>
      <c r="S54" s="3" t="e">
        <f t="shared" si="10"/>
        <v>#NUM!</v>
      </c>
      <c r="T54" s="1">
        <v>0</v>
      </c>
      <c r="U54" s="3" t="e">
        <f t="shared" si="11"/>
        <v>#NUM!</v>
      </c>
      <c r="V54" s="1">
        <f t="shared" si="12"/>
        <v>3808</v>
      </c>
      <c r="W54" s="3">
        <f t="shared" si="13"/>
        <v>3808</v>
      </c>
    </row>
    <row r="55" spans="2:23" ht="15" customHeight="1" x14ac:dyDescent="0.2">
      <c r="B55" s="2">
        <v>22</v>
      </c>
      <c r="C55" s="51"/>
      <c r="D55" s="14" t="s">
        <v>30</v>
      </c>
      <c r="E55" s="20"/>
      <c r="F55" s="16">
        <f>IF(E55=0,P55,O55)</f>
        <v>0</v>
      </c>
      <c r="G55" s="18"/>
      <c r="H55" s="15">
        <f>IF(G55&lt;224,R55,S55)</f>
        <v>0</v>
      </c>
      <c r="I55" s="18"/>
      <c r="J55" s="15">
        <f>IF(I55&lt;10.11,T55,U55)</f>
        <v>0</v>
      </c>
      <c r="K55" s="18"/>
      <c r="L55" s="15">
        <f>IF(K55=0,P55,V55)</f>
        <v>0</v>
      </c>
      <c r="M55" s="15">
        <f>SUM(F55+H55+J55+L55)</f>
        <v>0</v>
      </c>
      <c r="N55" s="39"/>
      <c r="O55">
        <f t="shared" si="8"/>
        <v>2762</v>
      </c>
      <c r="P55" s="1">
        <v>0</v>
      </c>
      <c r="Q55" s="1">
        <f t="shared" si="9"/>
        <v>2762</v>
      </c>
      <c r="R55" s="1">
        <v>0</v>
      </c>
      <c r="S55" s="3" t="e">
        <f t="shared" si="10"/>
        <v>#NUM!</v>
      </c>
      <c r="T55" s="1">
        <v>0</v>
      </c>
      <c r="U55" s="3" t="e">
        <f t="shared" si="11"/>
        <v>#NUM!</v>
      </c>
      <c r="V55" s="1">
        <f t="shared" si="12"/>
        <v>3808</v>
      </c>
      <c r="W55" s="3">
        <f t="shared" si="13"/>
        <v>3808</v>
      </c>
    </row>
    <row r="56" spans="2:23" ht="15" customHeight="1" x14ac:dyDescent="0.2">
      <c r="B56" s="2">
        <v>23</v>
      </c>
      <c r="C56" s="32"/>
      <c r="D56" s="14" t="s">
        <v>31</v>
      </c>
      <c r="E56" s="20"/>
      <c r="F56" s="16">
        <f>IF(E56=0,P56,O56)</f>
        <v>0</v>
      </c>
      <c r="G56" s="18"/>
      <c r="H56" s="15">
        <f>IF(G56&lt;224,R56,S56)</f>
        <v>0</v>
      </c>
      <c r="I56" s="18"/>
      <c r="J56" s="15">
        <f>IF(I56&lt;10.11,T56,U56)</f>
        <v>0</v>
      </c>
      <c r="K56" s="18"/>
      <c r="L56" s="15">
        <f>IF(K56=0,P56,V56)</f>
        <v>0</v>
      </c>
      <c r="M56" s="15">
        <f>SUM(F56+H56+J56+L56)</f>
        <v>0</v>
      </c>
      <c r="N56" s="39"/>
      <c r="O56">
        <f t="shared" si="8"/>
        <v>2762</v>
      </c>
      <c r="P56" s="1">
        <v>0</v>
      </c>
      <c r="Q56" s="1">
        <f t="shared" si="9"/>
        <v>2762</v>
      </c>
      <c r="R56" s="1">
        <v>0</v>
      </c>
      <c r="S56" s="3" t="e">
        <f t="shared" si="10"/>
        <v>#NUM!</v>
      </c>
      <c r="T56" s="1">
        <v>0</v>
      </c>
      <c r="U56" s="3" t="e">
        <f t="shared" si="11"/>
        <v>#NUM!</v>
      </c>
      <c r="V56" s="1">
        <f t="shared" si="12"/>
        <v>3808</v>
      </c>
      <c r="W56" s="3">
        <f t="shared" si="13"/>
        <v>3808</v>
      </c>
    </row>
    <row r="57" spans="2:23" ht="15" customHeight="1" x14ac:dyDescent="0.2">
      <c r="B57" s="2">
        <v>24</v>
      </c>
      <c r="C57" s="32"/>
      <c r="D57" s="14" t="s">
        <v>33</v>
      </c>
      <c r="E57" s="20"/>
      <c r="F57" s="16">
        <f>IF(E57=0,P57,O57)</f>
        <v>0</v>
      </c>
      <c r="G57" s="18"/>
      <c r="H57" s="15">
        <f>IF(G57&lt;224,R57,S57)</f>
        <v>0</v>
      </c>
      <c r="I57" s="18"/>
      <c r="J57" s="15">
        <f>IF(I57&lt;10.11,T57,U57)</f>
        <v>0</v>
      </c>
      <c r="K57" s="18"/>
      <c r="L57" s="15">
        <f>IF(K57=0,P57,V57)</f>
        <v>0</v>
      </c>
      <c r="M57" s="15">
        <f>SUM(F57+H57+J57+L57)</f>
        <v>0</v>
      </c>
      <c r="N57" s="39"/>
      <c r="O57">
        <f t="shared" si="8"/>
        <v>2762</v>
      </c>
      <c r="P57" s="1">
        <v>0</v>
      </c>
      <c r="Q57" s="1">
        <f t="shared" si="9"/>
        <v>2762</v>
      </c>
      <c r="R57" s="1">
        <v>0</v>
      </c>
      <c r="S57" s="3" t="e">
        <f>TRUNC(0.14354*POWER(G57-220,1.4))</f>
        <v>#NUM!</v>
      </c>
      <c r="T57" s="1">
        <v>0</v>
      </c>
      <c r="U57" s="3" t="e">
        <f t="shared" si="11"/>
        <v>#NUM!</v>
      </c>
      <c r="V57" s="1">
        <f t="shared" si="12"/>
        <v>3808</v>
      </c>
      <c r="W57" s="3">
        <f t="shared" si="13"/>
        <v>3808</v>
      </c>
    </row>
    <row r="58" spans="2:23" ht="15" customHeight="1" x14ac:dyDescent="0.25">
      <c r="B58" s="34"/>
      <c r="C58" s="26"/>
      <c r="D58" s="27"/>
      <c r="E58" s="28"/>
      <c r="F58" s="29"/>
      <c r="G58" s="30"/>
      <c r="H58" s="30"/>
      <c r="I58" s="30"/>
      <c r="J58" s="30"/>
      <c r="K58" s="30"/>
      <c r="L58" s="30"/>
      <c r="M58" s="30"/>
      <c r="N58" s="40"/>
      <c r="P58" s="9"/>
      <c r="Q58" s="9"/>
      <c r="R58" s="9"/>
      <c r="S58" s="25"/>
      <c r="T58" s="9"/>
      <c r="U58" s="25"/>
      <c r="V58" s="9"/>
      <c r="W58" s="25"/>
    </row>
    <row r="59" spans="2:23" ht="15" customHeight="1" x14ac:dyDescent="0.2">
      <c r="D59" t="s">
        <v>0</v>
      </c>
      <c r="N59" s="46"/>
    </row>
    <row r="60" spans="2:23" ht="15" customHeight="1" thickBot="1" x14ac:dyDescent="0.25">
      <c r="C60" s="8" t="s">
        <v>41</v>
      </c>
      <c r="N60" s="46"/>
    </row>
    <row r="61" spans="2:23" ht="15" customHeight="1" thickBot="1" x14ac:dyDescent="0.25">
      <c r="B61" s="6"/>
      <c r="C61" s="6" t="s">
        <v>2</v>
      </c>
      <c r="D61" s="6"/>
      <c r="E61" s="6">
        <v>10</v>
      </c>
      <c r="F61" s="6"/>
      <c r="G61" s="6">
        <v>224</v>
      </c>
      <c r="H61" s="6"/>
      <c r="I61" s="6">
        <v>10.11</v>
      </c>
      <c r="J61" s="6"/>
      <c r="K61" s="6">
        <v>75</v>
      </c>
      <c r="L61" s="6"/>
      <c r="M61" s="6"/>
      <c r="N61" s="38"/>
    </row>
    <row r="62" spans="2:23" ht="15" customHeight="1" thickBot="1" x14ac:dyDescent="0.25">
      <c r="B62" s="6"/>
      <c r="C62" s="6" t="s">
        <v>3</v>
      </c>
      <c r="D62" s="6" t="s">
        <v>4</v>
      </c>
      <c r="E62" s="6" t="s">
        <v>5</v>
      </c>
      <c r="F62" s="6" t="s">
        <v>6</v>
      </c>
      <c r="G62" s="6" t="s">
        <v>7</v>
      </c>
      <c r="H62" s="6" t="s">
        <v>6</v>
      </c>
      <c r="I62" s="6" t="s">
        <v>8</v>
      </c>
      <c r="J62" s="6" t="s">
        <v>6</v>
      </c>
      <c r="K62" s="6" t="s">
        <v>9</v>
      </c>
      <c r="L62" s="6" t="s">
        <v>6</v>
      </c>
      <c r="M62" s="6" t="s">
        <v>10</v>
      </c>
      <c r="N62" s="38"/>
    </row>
    <row r="63" spans="2:23" ht="15" customHeight="1" x14ac:dyDescent="0.2">
      <c r="B63" s="4">
        <v>1</v>
      </c>
      <c r="C63" s="54" t="s">
        <v>164</v>
      </c>
      <c r="D63" s="13" t="s">
        <v>30</v>
      </c>
      <c r="E63" s="20">
        <v>8.07</v>
      </c>
      <c r="F63" s="16">
        <f>IF(E63=0,P63,O63)</f>
        <v>140</v>
      </c>
      <c r="G63" s="18">
        <v>366</v>
      </c>
      <c r="H63" s="15">
        <f>IF(G63&lt;224,R63,S63)</f>
        <v>153</v>
      </c>
      <c r="I63" s="18">
        <v>26.4</v>
      </c>
      <c r="J63" s="15">
        <f>IF(I63&lt;10.11,T63,U63)</f>
        <v>116</v>
      </c>
      <c r="K63" s="18">
        <v>52.69</v>
      </c>
      <c r="L63" s="15">
        <f>IF(K63=0,P63,V63)</f>
        <v>424</v>
      </c>
      <c r="M63" s="15">
        <f>SUM(F63+H63+J63+L63)</f>
        <v>833</v>
      </c>
      <c r="N63" s="39"/>
      <c r="O63">
        <f t="shared" ref="O63:O86" si="14">IF(E63&lt;10,Q63,P63)</f>
        <v>140</v>
      </c>
      <c r="P63" s="1">
        <v>0</v>
      </c>
      <c r="Q63" s="1">
        <f>TRUNC(42.791*POWER(10-E63,1.81))</f>
        <v>140</v>
      </c>
      <c r="R63" s="1">
        <v>0</v>
      </c>
      <c r="S63" s="3">
        <f>TRUNC(0.14354*POWER(G63-220,1.4))</f>
        <v>153</v>
      </c>
      <c r="T63" s="1">
        <v>0</v>
      </c>
      <c r="U63" s="3">
        <f>TRUNC(5.33*POWER(I63-9.9,1.1))</f>
        <v>116</v>
      </c>
      <c r="V63" s="1">
        <f>IF(K63&lt;75,W63,P63)</f>
        <v>424</v>
      </c>
      <c r="W63" s="3">
        <f>TRUNC(1.53775*POWER(75-K63,1.81))</f>
        <v>424</v>
      </c>
    </row>
    <row r="64" spans="2:23" ht="15" customHeight="1" x14ac:dyDescent="0.2">
      <c r="B64" s="2">
        <v>2</v>
      </c>
      <c r="C64" s="32" t="s">
        <v>126</v>
      </c>
      <c r="D64" s="14" t="s">
        <v>17</v>
      </c>
      <c r="E64" s="20">
        <v>7.85</v>
      </c>
      <c r="F64" s="16">
        <f>IF(E64=0,P64,O64)</f>
        <v>171</v>
      </c>
      <c r="G64" s="18">
        <v>349</v>
      </c>
      <c r="H64" s="15">
        <f>IF(G64&lt;224,R64,S64)</f>
        <v>129</v>
      </c>
      <c r="I64" s="18">
        <v>31.5</v>
      </c>
      <c r="J64" s="15">
        <f>IF(I64&lt;10.11,T64,U64)</f>
        <v>156</v>
      </c>
      <c r="K64" s="18">
        <v>54.28</v>
      </c>
      <c r="L64" s="15">
        <f>IF(K64=0,P64,V64)</f>
        <v>371</v>
      </c>
      <c r="M64" s="15">
        <f>SUM(F64+H64+J64+L64)</f>
        <v>827</v>
      </c>
      <c r="N64" s="39"/>
      <c r="O64">
        <f t="shared" si="14"/>
        <v>171</v>
      </c>
      <c r="P64" s="1">
        <v>0</v>
      </c>
      <c r="Q64" s="1">
        <f t="shared" ref="Q64:Q86" si="15">TRUNC(42.791*POWER(10-E64,1.81))</f>
        <v>171</v>
      </c>
      <c r="R64" s="1">
        <v>0</v>
      </c>
      <c r="S64" s="3">
        <f t="shared" ref="S64:S85" si="16">TRUNC(0.14354*POWER(G64-220,1.4))</f>
        <v>129</v>
      </c>
      <c r="T64" s="1">
        <v>0</v>
      </c>
      <c r="U64" s="3">
        <f t="shared" ref="U64:U86" si="17">TRUNC(5.33*POWER(I64-9.9,1.1))</f>
        <v>156</v>
      </c>
      <c r="V64" s="1">
        <f t="shared" ref="V64:V86" si="18">IF(K64&lt;75,W64,P64)</f>
        <v>371</v>
      </c>
      <c r="W64" s="3">
        <f t="shared" ref="W64:W86" si="19">TRUNC(1.53775*POWER(75-K64,1.81))</f>
        <v>371</v>
      </c>
    </row>
    <row r="65" spans="2:23" ht="15" customHeight="1" x14ac:dyDescent="0.25">
      <c r="B65" s="2">
        <v>3</v>
      </c>
      <c r="C65" s="53" t="s">
        <v>137</v>
      </c>
      <c r="D65" s="14" t="s">
        <v>20</v>
      </c>
      <c r="E65" s="20">
        <v>8.5500000000000007</v>
      </c>
      <c r="F65" s="16">
        <f>IF(E65=0,P65,O65)</f>
        <v>83</v>
      </c>
      <c r="G65" s="18">
        <v>335</v>
      </c>
      <c r="H65" s="15">
        <f>IF(G65&lt;224,R65,S65)</f>
        <v>110</v>
      </c>
      <c r="I65" s="18">
        <v>32.200000000000003</v>
      </c>
      <c r="J65" s="15">
        <f>IF(I65&lt;10.11,T65,U65)</f>
        <v>162</v>
      </c>
      <c r="K65" s="18">
        <v>52.9</v>
      </c>
      <c r="L65" s="15">
        <f>IF(K65=0,P65,V65)</f>
        <v>417</v>
      </c>
      <c r="M65" s="15">
        <f>SUM(F65+H65+J65+L65)</f>
        <v>772</v>
      </c>
      <c r="N65" s="39"/>
      <c r="O65">
        <f t="shared" si="14"/>
        <v>83</v>
      </c>
      <c r="P65" s="1">
        <v>0</v>
      </c>
      <c r="Q65" s="1">
        <f t="shared" si="15"/>
        <v>83</v>
      </c>
      <c r="R65" s="1">
        <v>0</v>
      </c>
      <c r="S65" s="3">
        <f t="shared" si="16"/>
        <v>110</v>
      </c>
      <c r="T65" s="1">
        <v>0</v>
      </c>
      <c r="U65" s="3">
        <f t="shared" si="17"/>
        <v>162</v>
      </c>
      <c r="V65" s="1">
        <f t="shared" si="18"/>
        <v>417</v>
      </c>
      <c r="W65" s="3">
        <f t="shared" si="19"/>
        <v>417</v>
      </c>
    </row>
    <row r="66" spans="2:23" ht="15" customHeight="1" x14ac:dyDescent="0.2">
      <c r="B66" s="2">
        <v>4</v>
      </c>
      <c r="C66" s="50" t="s">
        <v>136</v>
      </c>
      <c r="D66" s="14" t="s">
        <v>19</v>
      </c>
      <c r="E66" s="20">
        <v>8.32</v>
      </c>
      <c r="F66" s="16">
        <f>IF(E66=0,P66,O66)</f>
        <v>109</v>
      </c>
      <c r="G66" s="18">
        <v>344</v>
      </c>
      <c r="H66" s="15">
        <f>IF(G66&lt;224,R66,S66)</f>
        <v>122</v>
      </c>
      <c r="I66" s="18">
        <v>30.1</v>
      </c>
      <c r="J66" s="15">
        <f>IF(I66&lt;10.11,T66,U66)</f>
        <v>145</v>
      </c>
      <c r="K66" s="18">
        <v>54.85</v>
      </c>
      <c r="L66" s="15">
        <f>IF(K66=0,P66,V66)</f>
        <v>352</v>
      </c>
      <c r="M66" s="15">
        <f>SUM(F66+H66+J66+L66)</f>
        <v>728</v>
      </c>
      <c r="N66" s="39"/>
      <c r="O66">
        <f t="shared" si="14"/>
        <v>109</v>
      </c>
      <c r="P66" s="1">
        <v>0</v>
      </c>
      <c r="Q66" s="1">
        <f t="shared" si="15"/>
        <v>109</v>
      </c>
      <c r="R66" s="1">
        <v>0</v>
      </c>
      <c r="S66" s="3">
        <f t="shared" si="16"/>
        <v>122</v>
      </c>
      <c r="T66" s="1">
        <v>0</v>
      </c>
      <c r="U66" s="3">
        <f t="shared" si="17"/>
        <v>145</v>
      </c>
      <c r="V66" s="1">
        <f t="shared" si="18"/>
        <v>352</v>
      </c>
      <c r="W66" s="3">
        <f t="shared" si="19"/>
        <v>352</v>
      </c>
    </row>
    <row r="67" spans="2:23" ht="15" customHeight="1" x14ac:dyDescent="0.2">
      <c r="B67" s="2">
        <v>5</v>
      </c>
      <c r="C67" s="32" t="s">
        <v>115</v>
      </c>
      <c r="D67" s="14" t="s">
        <v>12</v>
      </c>
      <c r="E67" s="20">
        <v>8.2200000000000006</v>
      </c>
      <c r="F67" s="16">
        <f>IF(E67=0,P67,O67)</f>
        <v>121</v>
      </c>
      <c r="G67" s="18">
        <v>327</v>
      </c>
      <c r="H67" s="15">
        <f>IF(G67&lt;224,R67,S67)</f>
        <v>99</v>
      </c>
      <c r="I67" s="18">
        <v>32.1</v>
      </c>
      <c r="J67" s="15">
        <f>IF(I67&lt;10.11,T67,U67)</f>
        <v>161</v>
      </c>
      <c r="K67" s="18">
        <v>57.69</v>
      </c>
      <c r="L67" s="15">
        <f>IF(K67=0,P67,V67)</f>
        <v>268</v>
      </c>
      <c r="M67" s="15">
        <f>SUM(F67+H67+J67+L67)</f>
        <v>649</v>
      </c>
      <c r="N67" s="39"/>
      <c r="O67">
        <f t="shared" si="14"/>
        <v>121</v>
      </c>
      <c r="P67" s="1">
        <v>0</v>
      </c>
      <c r="Q67" s="1">
        <f t="shared" si="15"/>
        <v>121</v>
      </c>
      <c r="R67" s="1">
        <v>0</v>
      </c>
      <c r="S67" s="3">
        <f t="shared" si="16"/>
        <v>99</v>
      </c>
      <c r="T67" s="1">
        <v>0</v>
      </c>
      <c r="U67" s="3">
        <f t="shared" si="17"/>
        <v>161</v>
      </c>
      <c r="V67" s="1">
        <f t="shared" si="18"/>
        <v>268</v>
      </c>
      <c r="W67" s="3">
        <f t="shared" si="19"/>
        <v>268</v>
      </c>
    </row>
    <row r="68" spans="2:23" ht="15" customHeight="1" x14ac:dyDescent="0.2">
      <c r="B68" s="2">
        <v>6</v>
      </c>
      <c r="C68" s="32" t="s">
        <v>146</v>
      </c>
      <c r="D68" s="14" t="s">
        <v>25</v>
      </c>
      <c r="E68" s="20">
        <v>8.51</v>
      </c>
      <c r="F68" s="16">
        <f>IF(E68=0,P68,O68)</f>
        <v>88</v>
      </c>
      <c r="G68" s="18">
        <v>393</v>
      </c>
      <c r="H68" s="15">
        <f>IF(G68&lt;224,R68,S68)</f>
        <v>195</v>
      </c>
      <c r="I68" s="18">
        <v>18.600000000000001</v>
      </c>
      <c r="J68" s="15">
        <f>IF(I68&lt;10.11,T68,U68)</f>
        <v>57</v>
      </c>
      <c r="K68" s="18">
        <v>60.71</v>
      </c>
      <c r="L68" s="15">
        <f>IF(K68=0,P68,V68)</f>
        <v>189</v>
      </c>
      <c r="M68" s="15">
        <f>SUM(F68+H68+J68+L68)</f>
        <v>529</v>
      </c>
      <c r="N68" s="39"/>
      <c r="O68">
        <f t="shared" si="14"/>
        <v>88</v>
      </c>
      <c r="P68" s="1">
        <v>0</v>
      </c>
      <c r="Q68" s="1">
        <f t="shared" si="15"/>
        <v>88</v>
      </c>
      <c r="R68" s="1">
        <v>0</v>
      </c>
      <c r="S68" s="3">
        <f t="shared" si="16"/>
        <v>195</v>
      </c>
      <c r="T68" s="1">
        <v>0</v>
      </c>
      <c r="U68" s="3">
        <f t="shared" si="17"/>
        <v>57</v>
      </c>
      <c r="V68" s="1">
        <f t="shared" si="18"/>
        <v>189</v>
      </c>
      <c r="W68" s="3">
        <f t="shared" si="19"/>
        <v>189</v>
      </c>
    </row>
    <row r="69" spans="2:23" ht="15" customHeight="1" x14ac:dyDescent="0.2">
      <c r="B69" s="2">
        <v>7</v>
      </c>
      <c r="C69" s="32" t="s">
        <v>173</v>
      </c>
      <c r="D69" s="14" t="s">
        <v>24</v>
      </c>
      <c r="E69" s="20">
        <v>8.4</v>
      </c>
      <c r="F69" s="16">
        <f>IF(E69=0,P69,O69)</f>
        <v>100</v>
      </c>
      <c r="G69" s="18">
        <v>338</v>
      </c>
      <c r="H69" s="15">
        <f>IF(G69&lt;224,R69,S69)</f>
        <v>114</v>
      </c>
      <c r="I69" s="18">
        <v>25</v>
      </c>
      <c r="J69" s="15">
        <f>IF(I69&lt;10.11,T69,U69)</f>
        <v>105</v>
      </c>
      <c r="K69" s="18">
        <v>60.91</v>
      </c>
      <c r="L69" s="15">
        <f>IF(K69=0,P69,V69)</f>
        <v>184</v>
      </c>
      <c r="M69" s="15">
        <f>SUM(F69+H69+J69+L69)</f>
        <v>503</v>
      </c>
      <c r="N69" s="39"/>
      <c r="O69">
        <f t="shared" si="14"/>
        <v>100</v>
      </c>
      <c r="P69" s="1">
        <v>0</v>
      </c>
      <c r="Q69" s="1">
        <f t="shared" si="15"/>
        <v>100</v>
      </c>
      <c r="R69" s="1">
        <v>0</v>
      </c>
      <c r="S69" s="3">
        <f t="shared" si="16"/>
        <v>114</v>
      </c>
      <c r="T69" s="1">
        <v>0</v>
      </c>
      <c r="U69" s="3">
        <f t="shared" si="17"/>
        <v>105</v>
      </c>
      <c r="V69" s="1">
        <f t="shared" si="18"/>
        <v>184</v>
      </c>
      <c r="W69" s="3">
        <f t="shared" si="19"/>
        <v>184</v>
      </c>
    </row>
    <row r="70" spans="2:23" ht="15" customHeight="1" x14ac:dyDescent="0.2">
      <c r="B70" s="2">
        <v>8</v>
      </c>
      <c r="C70" s="32" t="s">
        <v>157</v>
      </c>
      <c r="D70" s="14" t="s">
        <v>27</v>
      </c>
      <c r="E70" s="20">
        <v>8.67</v>
      </c>
      <c r="F70" s="16">
        <f>IF(E70=0,P70,O70)</f>
        <v>71</v>
      </c>
      <c r="G70" s="18">
        <v>310</v>
      </c>
      <c r="H70" s="15">
        <f>IF(G70&lt;224,R70,S70)</f>
        <v>78</v>
      </c>
      <c r="I70" s="18">
        <v>17.100000000000001</v>
      </c>
      <c r="J70" s="15">
        <f>IF(I70&lt;10.11,T70,U70)</f>
        <v>46</v>
      </c>
      <c r="K70" s="18">
        <v>56.37</v>
      </c>
      <c r="L70" s="15">
        <f>IF(K70=0,P70,V70)</f>
        <v>306</v>
      </c>
      <c r="M70" s="15">
        <f>SUM(F70+H70+J70+L70)</f>
        <v>501</v>
      </c>
      <c r="N70" s="39"/>
      <c r="O70">
        <f t="shared" si="14"/>
        <v>71</v>
      </c>
      <c r="P70" s="1">
        <v>0</v>
      </c>
      <c r="Q70" s="1">
        <f t="shared" si="15"/>
        <v>71</v>
      </c>
      <c r="R70" s="1">
        <v>0</v>
      </c>
      <c r="S70" s="3">
        <f t="shared" si="16"/>
        <v>78</v>
      </c>
      <c r="T70" s="1">
        <v>0</v>
      </c>
      <c r="U70" s="3">
        <f t="shared" si="17"/>
        <v>46</v>
      </c>
      <c r="V70" s="1">
        <f t="shared" si="18"/>
        <v>306</v>
      </c>
      <c r="W70" s="3">
        <f t="shared" si="19"/>
        <v>306</v>
      </c>
    </row>
    <row r="71" spans="2:23" ht="15" customHeight="1" x14ac:dyDescent="0.2">
      <c r="B71" s="2">
        <v>9</v>
      </c>
      <c r="C71" s="32" t="s">
        <v>110</v>
      </c>
      <c r="D71" s="14" t="s">
        <v>11</v>
      </c>
      <c r="E71" s="20">
        <v>8.84</v>
      </c>
      <c r="F71" s="16">
        <f>IF(E71=0,P71,O71)</f>
        <v>55</v>
      </c>
      <c r="G71" s="18">
        <v>323</v>
      </c>
      <c r="H71" s="15">
        <f>IF(G71&lt;224,R71,S71)</f>
        <v>94</v>
      </c>
      <c r="I71" s="18">
        <v>28.3</v>
      </c>
      <c r="J71" s="15">
        <f>IF(I71&lt;10.11,T71,U71)</f>
        <v>131</v>
      </c>
      <c r="K71" s="18">
        <v>62.04</v>
      </c>
      <c r="L71" s="15">
        <f>IF(K71=0,P71,V71)</f>
        <v>158</v>
      </c>
      <c r="M71" s="15">
        <f>SUM(F71+H71+J71+L71)</f>
        <v>438</v>
      </c>
      <c r="N71" s="39"/>
      <c r="O71">
        <f t="shared" si="14"/>
        <v>55</v>
      </c>
      <c r="P71" s="1">
        <v>0</v>
      </c>
      <c r="Q71" s="1">
        <f t="shared" si="15"/>
        <v>55</v>
      </c>
      <c r="R71" s="1">
        <v>0</v>
      </c>
      <c r="S71" s="3">
        <f t="shared" si="16"/>
        <v>94</v>
      </c>
      <c r="T71" s="1">
        <v>0</v>
      </c>
      <c r="U71" s="3">
        <f t="shared" si="17"/>
        <v>131</v>
      </c>
      <c r="V71" s="1">
        <f t="shared" si="18"/>
        <v>158</v>
      </c>
      <c r="W71" s="3">
        <f t="shared" si="19"/>
        <v>158</v>
      </c>
    </row>
    <row r="72" spans="2:23" ht="15" customHeight="1" x14ac:dyDescent="0.2">
      <c r="B72" s="1">
        <v>10</v>
      </c>
      <c r="C72" s="50" t="s">
        <v>188</v>
      </c>
      <c r="D72" s="14" t="s">
        <v>34</v>
      </c>
      <c r="E72" s="20">
        <v>8.5399999999999991</v>
      </c>
      <c r="F72" s="16">
        <f>IF(E72=0,P72,O72)</f>
        <v>84</v>
      </c>
      <c r="G72" s="18">
        <v>298</v>
      </c>
      <c r="H72" s="15">
        <f>IF(G72&lt;224,R72,S72)</f>
        <v>63</v>
      </c>
      <c r="I72" s="18">
        <v>17.5</v>
      </c>
      <c r="J72" s="15">
        <f>IF(I72&lt;10.11,T72,U72)</f>
        <v>49</v>
      </c>
      <c r="K72" s="18">
        <v>59.59</v>
      </c>
      <c r="L72" s="15">
        <f>IF(K72=0,P72,V72)</f>
        <v>217</v>
      </c>
      <c r="M72" s="15">
        <f>SUM(F72+H72+J72+L72)</f>
        <v>413</v>
      </c>
      <c r="N72" s="39"/>
      <c r="O72">
        <f t="shared" si="14"/>
        <v>84</v>
      </c>
      <c r="P72" s="1">
        <v>0</v>
      </c>
      <c r="Q72" s="1">
        <f t="shared" si="15"/>
        <v>84</v>
      </c>
      <c r="R72" s="1">
        <v>0</v>
      </c>
      <c r="S72" s="3">
        <f t="shared" si="16"/>
        <v>63</v>
      </c>
      <c r="T72" s="1">
        <v>0</v>
      </c>
      <c r="U72" s="3">
        <f t="shared" si="17"/>
        <v>49</v>
      </c>
      <c r="V72" s="1">
        <f t="shared" si="18"/>
        <v>217</v>
      </c>
      <c r="W72" s="3">
        <f t="shared" si="19"/>
        <v>217</v>
      </c>
    </row>
    <row r="73" spans="2:23" ht="15" customHeight="1" x14ac:dyDescent="0.2">
      <c r="B73" s="2">
        <v>11</v>
      </c>
      <c r="C73" s="32" t="s">
        <v>119</v>
      </c>
      <c r="D73" s="14" t="s">
        <v>13</v>
      </c>
      <c r="E73" s="20">
        <v>8.74</v>
      </c>
      <c r="F73" s="16">
        <f>IF(E73=0,P73,O73)</f>
        <v>65</v>
      </c>
      <c r="G73" s="18">
        <v>306</v>
      </c>
      <c r="H73" s="15">
        <f>IF(G73&lt;224,R73,S73)</f>
        <v>73</v>
      </c>
      <c r="I73" s="18">
        <v>24.8</v>
      </c>
      <c r="J73" s="15">
        <f>IF(I73&lt;10.11,T73,U73)</f>
        <v>104</v>
      </c>
      <c r="K73" s="18">
        <v>62.24</v>
      </c>
      <c r="L73" s="15">
        <f>IF(K73=0,P73,V73)</f>
        <v>154</v>
      </c>
      <c r="M73" s="15">
        <f>SUM(F73+H73+J73+L73)</f>
        <v>396</v>
      </c>
      <c r="N73" s="39"/>
      <c r="O73">
        <f t="shared" si="14"/>
        <v>65</v>
      </c>
      <c r="P73" s="1">
        <v>0</v>
      </c>
      <c r="Q73" s="1">
        <f t="shared" si="15"/>
        <v>65</v>
      </c>
      <c r="R73" s="1">
        <v>0</v>
      </c>
      <c r="S73" s="3">
        <f t="shared" si="16"/>
        <v>73</v>
      </c>
      <c r="T73" s="1">
        <v>0</v>
      </c>
      <c r="U73" s="3">
        <f t="shared" si="17"/>
        <v>104</v>
      </c>
      <c r="V73" s="1">
        <f t="shared" si="18"/>
        <v>154</v>
      </c>
      <c r="W73" s="3">
        <f t="shared" si="19"/>
        <v>154</v>
      </c>
    </row>
    <row r="74" spans="2:23" ht="15" customHeight="1" x14ac:dyDescent="0.2">
      <c r="B74" s="2">
        <v>12</v>
      </c>
      <c r="C74" s="32" t="s">
        <v>147</v>
      </c>
      <c r="D74" s="14" t="s">
        <v>26</v>
      </c>
      <c r="E74" s="20">
        <v>9.1300000000000008</v>
      </c>
      <c r="F74" s="16">
        <f>IF(E74=0,P74,O74)</f>
        <v>33</v>
      </c>
      <c r="G74" s="18">
        <v>312</v>
      </c>
      <c r="H74" s="15">
        <f>IF(G74&lt;224,R74,S74)</f>
        <v>80</v>
      </c>
      <c r="I74" s="18">
        <v>20</v>
      </c>
      <c r="J74" s="15">
        <f>IF(I74&lt;10.11,T74,U74)</f>
        <v>67</v>
      </c>
      <c r="K74" s="18">
        <v>61.08</v>
      </c>
      <c r="L74" s="15">
        <f>IF(K74=0,P74,V74)</f>
        <v>180</v>
      </c>
      <c r="M74" s="15">
        <f>SUM(F74+H74+J74+L74)</f>
        <v>360</v>
      </c>
      <c r="N74" s="39"/>
      <c r="O74">
        <f t="shared" si="14"/>
        <v>33</v>
      </c>
      <c r="P74" s="1">
        <v>0</v>
      </c>
      <c r="Q74" s="1">
        <f t="shared" si="15"/>
        <v>33</v>
      </c>
      <c r="R74" s="1">
        <v>0</v>
      </c>
      <c r="S74" s="3">
        <f t="shared" si="16"/>
        <v>80</v>
      </c>
      <c r="T74" s="1">
        <v>0</v>
      </c>
      <c r="U74" s="3">
        <f t="shared" si="17"/>
        <v>67</v>
      </c>
      <c r="V74" s="1">
        <f t="shared" si="18"/>
        <v>180</v>
      </c>
      <c r="W74" s="3">
        <f t="shared" si="19"/>
        <v>180</v>
      </c>
    </row>
    <row r="75" spans="2:23" ht="15" customHeight="1" x14ac:dyDescent="0.2">
      <c r="B75" s="2">
        <v>13</v>
      </c>
      <c r="C75" s="32" t="s">
        <v>193</v>
      </c>
      <c r="D75" s="14" t="s">
        <v>29</v>
      </c>
      <c r="E75" s="20">
        <v>8.85</v>
      </c>
      <c r="F75" s="16">
        <f>IF(E75=0,P75,O75)</f>
        <v>55</v>
      </c>
      <c r="G75" s="18">
        <v>324</v>
      </c>
      <c r="H75" s="15">
        <f>IF(G75&lt;224,R75,S75)</f>
        <v>95</v>
      </c>
      <c r="I75" s="18">
        <v>23.5</v>
      </c>
      <c r="J75" s="15">
        <f>IF(I75&lt;10.11,T75,U75)</f>
        <v>94</v>
      </c>
      <c r="K75" s="18">
        <v>67.78</v>
      </c>
      <c r="L75" s="15">
        <f>IF(K75=0,P75,V75)</f>
        <v>55</v>
      </c>
      <c r="M75" s="15">
        <f>SUM(F75+H75+J75+L75)</f>
        <v>299</v>
      </c>
      <c r="N75" s="39"/>
      <c r="O75">
        <f t="shared" si="14"/>
        <v>55</v>
      </c>
      <c r="P75" s="1">
        <v>0</v>
      </c>
      <c r="Q75" s="1">
        <f t="shared" si="15"/>
        <v>55</v>
      </c>
      <c r="R75" s="1">
        <v>0</v>
      </c>
      <c r="S75" s="3">
        <f t="shared" si="16"/>
        <v>95</v>
      </c>
      <c r="T75" s="1">
        <v>0</v>
      </c>
      <c r="U75" s="3">
        <f t="shared" si="17"/>
        <v>94</v>
      </c>
      <c r="V75" s="1">
        <f t="shared" si="18"/>
        <v>55</v>
      </c>
      <c r="W75" s="3">
        <f t="shared" si="19"/>
        <v>55</v>
      </c>
    </row>
    <row r="76" spans="2:23" ht="15" customHeight="1" x14ac:dyDescent="0.2">
      <c r="B76" s="2">
        <v>14</v>
      </c>
      <c r="C76" s="32" t="s">
        <v>127</v>
      </c>
      <c r="D76" s="14" t="s">
        <v>18</v>
      </c>
      <c r="E76" s="20">
        <v>8.41</v>
      </c>
      <c r="F76" s="16">
        <f>IF(E76=0,P76,O76)</f>
        <v>99</v>
      </c>
      <c r="G76" s="18">
        <v>330</v>
      </c>
      <c r="H76" s="15">
        <f>IF(G76&lt;224,R76,S76)</f>
        <v>103</v>
      </c>
      <c r="I76" s="18">
        <v>23.5</v>
      </c>
      <c r="J76" s="15">
        <f>IF(I76&lt;10.11,T76,U76)</f>
        <v>94</v>
      </c>
      <c r="K76" s="18">
        <v>83.14</v>
      </c>
      <c r="L76" s="15">
        <f>IF(K76=0,P76,V76)</f>
        <v>0</v>
      </c>
      <c r="M76" s="15">
        <f>SUM(F76+H76+J76+L76)</f>
        <v>296</v>
      </c>
      <c r="N76" s="39"/>
      <c r="O76">
        <f t="shared" si="14"/>
        <v>99</v>
      </c>
      <c r="P76" s="1">
        <v>0</v>
      </c>
      <c r="Q76" s="1">
        <f t="shared" si="15"/>
        <v>99</v>
      </c>
      <c r="R76" s="1">
        <v>0</v>
      </c>
      <c r="S76" s="3">
        <f t="shared" si="16"/>
        <v>103</v>
      </c>
      <c r="T76" s="1">
        <v>0</v>
      </c>
      <c r="U76" s="3">
        <f t="shared" si="17"/>
        <v>94</v>
      </c>
      <c r="V76" s="1">
        <f t="shared" si="18"/>
        <v>0</v>
      </c>
      <c r="W76" s="3" t="e">
        <f t="shared" si="19"/>
        <v>#NUM!</v>
      </c>
    </row>
    <row r="77" spans="2:23" ht="15" customHeight="1" x14ac:dyDescent="0.2">
      <c r="B77" s="2">
        <v>15</v>
      </c>
      <c r="C77" s="32" t="s">
        <v>178</v>
      </c>
      <c r="D77" s="14" t="s">
        <v>32</v>
      </c>
      <c r="E77" s="20">
        <v>10.11</v>
      </c>
      <c r="F77" s="16">
        <f>IF(E77=0,P77,O77)</f>
        <v>0</v>
      </c>
      <c r="G77" s="18">
        <v>375</v>
      </c>
      <c r="H77" s="15">
        <f>IF(G77&lt;224,R77,S77)</f>
        <v>167</v>
      </c>
      <c r="I77" s="18">
        <v>13.3</v>
      </c>
      <c r="J77" s="15">
        <f>IF(I77&lt;10.11,T77,U77)</f>
        <v>20</v>
      </c>
      <c r="K77" s="18">
        <v>75.239999999999995</v>
      </c>
      <c r="L77" s="15">
        <f>IF(K77=0,P77,V77)</f>
        <v>0</v>
      </c>
      <c r="M77" s="15">
        <f>SUM(F77+H77+J77+L77)</f>
        <v>187</v>
      </c>
      <c r="N77" s="39"/>
      <c r="O77">
        <f t="shared" si="14"/>
        <v>0</v>
      </c>
      <c r="P77" s="1">
        <v>0</v>
      </c>
      <c r="Q77" s="1" t="e">
        <f t="shared" si="15"/>
        <v>#NUM!</v>
      </c>
      <c r="R77" s="1">
        <v>0</v>
      </c>
      <c r="S77" s="3">
        <f t="shared" si="16"/>
        <v>167</v>
      </c>
      <c r="T77" s="1">
        <v>0</v>
      </c>
      <c r="U77" s="3">
        <f t="shared" si="17"/>
        <v>20</v>
      </c>
      <c r="V77" s="1">
        <f t="shared" si="18"/>
        <v>0</v>
      </c>
      <c r="W77" s="3" t="e">
        <f t="shared" si="19"/>
        <v>#NUM!</v>
      </c>
    </row>
    <row r="78" spans="2:23" ht="15" customHeight="1" x14ac:dyDescent="0.2">
      <c r="B78" s="2">
        <v>16</v>
      </c>
      <c r="C78" s="32"/>
      <c r="D78" s="14" t="s">
        <v>14</v>
      </c>
      <c r="E78" s="20"/>
      <c r="F78" s="16">
        <f>IF(E78=0,P78,O78)</f>
        <v>0</v>
      </c>
      <c r="G78" s="18"/>
      <c r="H78" s="15">
        <f>IF(G78&lt;224,R78,S78)</f>
        <v>0</v>
      </c>
      <c r="I78" s="18"/>
      <c r="J78" s="15">
        <f>IF(I78&lt;10.11,T78,U78)</f>
        <v>0</v>
      </c>
      <c r="K78" s="18"/>
      <c r="L78" s="15">
        <f>IF(K78=0,P78,V78)</f>
        <v>0</v>
      </c>
      <c r="M78" s="15">
        <f>SUM(F78+H78+J78+L78)</f>
        <v>0</v>
      </c>
      <c r="N78" s="39"/>
      <c r="O78">
        <f t="shared" si="14"/>
        <v>2762</v>
      </c>
      <c r="P78" s="1">
        <v>0</v>
      </c>
      <c r="Q78" s="1">
        <f t="shared" si="15"/>
        <v>2762</v>
      </c>
      <c r="R78" s="1">
        <v>0</v>
      </c>
      <c r="S78" s="3" t="e">
        <f t="shared" si="16"/>
        <v>#NUM!</v>
      </c>
      <c r="T78" s="1">
        <v>0</v>
      </c>
      <c r="U78" s="3" t="e">
        <f t="shared" si="17"/>
        <v>#NUM!</v>
      </c>
      <c r="V78" s="1">
        <f t="shared" si="18"/>
        <v>3808</v>
      </c>
      <c r="W78" s="3">
        <f t="shared" si="19"/>
        <v>3808</v>
      </c>
    </row>
    <row r="79" spans="2:23" ht="15" customHeight="1" x14ac:dyDescent="0.2">
      <c r="B79" s="2">
        <v>17</v>
      </c>
      <c r="C79" s="32"/>
      <c r="D79" s="14" t="s">
        <v>15</v>
      </c>
      <c r="E79" s="20"/>
      <c r="F79" s="16">
        <f>IF(E79=0,P79,O79)</f>
        <v>0</v>
      </c>
      <c r="G79" s="18"/>
      <c r="H79" s="15">
        <f>IF(G79&lt;224,R79,S79)</f>
        <v>0</v>
      </c>
      <c r="I79" s="18"/>
      <c r="J79" s="15">
        <f>IF(I79&lt;10.11,T79,U79)</f>
        <v>0</v>
      </c>
      <c r="K79" s="18"/>
      <c r="L79" s="15">
        <f>IF(K79=0,P79,V79)</f>
        <v>0</v>
      </c>
      <c r="M79" s="15">
        <f>SUM(F79+H79+J79+L79)</f>
        <v>0</v>
      </c>
      <c r="N79" s="39"/>
      <c r="O79">
        <f t="shared" si="14"/>
        <v>2762</v>
      </c>
      <c r="P79" s="1">
        <v>0</v>
      </c>
      <c r="Q79" s="1">
        <f t="shared" si="15"/>
        <v>2762</v>
      </c>
      <c r="R79" s="1">
        <v>0</v>
      </c>
      <c r="S79" s="3" t="e">
        <f t="shared" si="16"/>
        <v>#NUM!</v>
      </c>
      <c r="T79" s="1">
        <v>0</v>
      </c>
      <c r="U79" s="3" t="e">
        <f t="shared" si="17"/>
        <v>#NUM!</v>
      </c>
      <c r="V79" s="1">
        <f t="shared" si="18"/>
        <v>3808</v>
      </c>
      <c r="W79" s="3">
        <f t="shared" si="19"/>
        <v>3808</v>
      </c>
    </row>
    <row r="80" spans="2:23" ht="15" customHeight="1" x14ac:dyDescent="0.2">
      <c r="B80" s="2">
        <v>18</v>
      </c>
      <c r="C80" s="32"/>
      <c r="D80" s="14" t="s">
        <v>16</v>
      </c>
      <c r="E80" s="20"/>
      <c r="F80" s="16">
        <f>IF(E80=0,P80,O80)</f>
        <v>0</v>
      </c>
      <c r="G80" s="18"/>
      <c r="H80" s="15">
        <f>IF(G80&lt;224,R80,S80)</f>
        <v>0</v>
      </c>
      <c r="I80" s="18"/>
      <c r="J80" s="15">
        <f>IF(I80&lt;10.11,T80,U80)</f>
        <v>0</v>
      </c>
      <c r="K80" s="18"/>
      <c r="L80" s="15">
        <f>IF(K80=0,P80,V80)</f>
        <v>0</v>
      </c>
      <c r="M80" s="15">
        <f>SUM(F80+H80+J80+L80)</f>
        <v>0</v>
      </c>
      <c r="N80" s="39"/>
      <c r="O80">
        <f t="shared" si="14"/>
        <v>2762</v>
      </c>
      <c r="P80" s="1">
        <v>0</v>
      </c>
      <c r="Q80" s="1">
        <f t="shared" si="15"/>
        <v>2762</v>
      </c>
      <c r="R80" s="1">
        <v>0</v>
      </c>
      <c r="S80" s="3" t="e">
        <f t="shared" si="16"/>
        <v>#NUM!</v>
      </c>
      <c r="T80" s="1">
        <v>0</v>
      </c>
      <c r="U80" s="3" t="e">
        <f t="shared" si="17"/>
        <v>#NUM!</v>
      </c>
      <c r="V80" s="1">
        <f t="shared" si="18"/>
        <v>3808</v>
      </c>
      <c r="W80" s="3">
        <f t="shared" si="19"/>
        <v>3808</v>
      </c>
    </row>
    <row r="81" spans="2:23" ht="15" customHeight="1" x14ac:dyDescent="0.2">
      <c r="B81" s="2">
        <v>19</v>
      </c>
      <c r="C81" s="32"/>
      <c r="D81" s="14" t="s">
        <v>21</v>
      </c>
      <c r="E81" s="20"/>
      <c r="F81" s="16">
        <f>IF(E81=0,P81,O81)</f>
        <v>0</v>
      </c>
      <c r="G81" s="18"/>
      <c r="H81" s="15">
        <f>IF(G81&lt;224,R81,S81)</f>
        <v>0</v>
      </c>
      <c r="I81" s="18"/>
      <c r="J81" s="15">
        <f>IF(I81&lt;10.11,T81,U81)</f>
        <v>0</v>
      </c>
      <c r="K81" s="18"/>
      <c r="L81" s="15">
        <f>IF(K81=0,P81,V81)</f>
        <v>0</v>
      </c>
      <c r="M81" s="15">
        <f>SUM(F81+H81+J81+L81)</f>
        <v>0</v>
      </c>
      <c r="N81" s="39"/>
      <c r="O81">
        <f t="shared" si="14"/>
        <v>2762</v>
      </c>
      <c r="P81" s="1">
        <v>0</v>
      </c>
      <c r="Q81" s="1">
        <f t="shared" si="15"/>
        <v>2762</v>
      </c>
      <c r="R81" s="1">
        <v>0</v>
      </c>
      <c r="S81" s="3" t="e">
        <f t="shared" si="16"/>
        <v>#NUM!</v>
      </c>
      <c r="T81" s="1">
        <v>0</v>
      </c>
      <c r="U81" s="3" t="e">
        <f t="shared" si="17"/>
        <v>#NUM!</v>
      </c>
      <c r="V81" s="1">
        <f t="shared" si="18"/>
        <v>3808</v>
      </c>
      <c r="W81" s="3">
        <f t="shared" si="19"/>
        <v>3808</v>
      </c>
    </row>
    <row r="82" spans="2:23" ht="15" customHeight="1" x14ac:dyDescent="0.2">
      <c r="B82" s="2">
        <v>20</v>
      </c>
      <c r="C82" s="52"/>
      <c r="D82" s="14" t="s">
        <v>22</v>
      </c>
      <c r="E82" s="20"/>
      <c r="F82" s="16">
        <f>IF(E82=0,P82,O82)</f>
        <v>0</v>
      </c>
      <c r="G82" s="18"/>
      <c r="H82" s="15">
        <f>IF(G82&lt;224,R82,S82)</f>
        <v>0</v>
      </c>
      <c r="I82" s="18"/>
      <c r="J82" s="15">
        <f>IF(I82&lt;10.11,T82,U82)</f>
        <v>0</v>
      </c>
      <c r="K82" s="18"/>
      <c r="L82" s="15">
        <f>IF(K82=0,P82,V82)</f>
        <v>0</v>
      </c>
      <c r="M82" s="15">
        <f>SUM(F82+H82+J82+L82)</f>
        <v>0</v>
      </c>
      <c r="N82" s="39"/>
      <c r="O82">
        <f t="shared" si="14"/>
        <v>2762</v>
      </c>
      <c r="P82" s="1">
        <v>0</v>
      </c>
      <c r="Q82" s="1">
        <f t="shared" si="15"/>
        <v>2762</v>
      </c>
      <c r="R82" s="1">
        <v>0</v>
      </c>
      <c r="S82" s="3" t="e">
        <f t="shared" si="16"/>
        <v>#NUM!</v>
      </c>
      <c r="T82" s="1">
        <v>0</v>
      </c>
      <c r="U82" s="3" t="e">
        <f t="shared" si="17"/>
        <v>#NUM!</v>
      </c>
      <c r="V82" s="1">
        <f t="shared" si="18"/>
        <v>3808</v>
      </c>
      <c r="W82" s="3">
        <f t="shared" si="19"/>
        <v>3808</v>
      </c>
    </row>
    <row r="83" spans="2:23" ht="15" customHeight="1" x14ac:dyDescent="0.2">
      <c r="B83" s="2">
        <v>21</v>
      </c>
      <c r="C83" s="32"/>
      <c r="D83" s="14" t="s">
        <v>23</v>
      </c>
      <c r="E83" s="20"/>
      <c r="F83" s="16">
        <f>IF(E83=0,P83,O83)</f>
        <v>0</v>
      </c>
      <c r="G83" s="18"/>
      <c r="H83" s="15">
        <f>IF(G83&lt;224,R83,S83)</f>
        <v>0</v>
      </c>
      <c r="I83" s="18"/>
      <c r="J83" s="15">
        <f>IF(I83&lt;10.11,T83,U83)</f>
        <v>0</v>
      </c>
      <c r="K83" s="18"/>
      <c r="L83" s="15">
        <f>IF(K83=0,P83,V83)</f>
        <v>0</v>
      </c>
      <c r="M83" s="15">
        <f>SUM(F83+H83+J83+L83)</f>
        <v>0</v>
      </c>
      <c r="N83" s="39"/>
      <c r="O83">
        <f t="shared" si="14"/>
        <v>2762</v>
      </c>
      <c r="P83" s="1">
        <v>0</v>
      </c>
      <c r="Q83" s="1">
        <f t="shared" si="15"/>
        <v>2762</v>
      </c>
      <c r="R83" s="1">
        <v>0</v>
      </c>
      <c r="S83" s="3" t="e">
        <f t="shared" si="16"/>
        <v>#NUM!</v>
      </c>
      <c r="T83" s="1">
        <v>0</v>
      </c>
      <c r="U83" s="3" t="e">
        <f t="shared" si="17"/>
        <v>#NUM!</v>
      </c>
      <c r="V83" s="1">
        <f t="shared" si="18"/>
        <v>3808</v>
      </c>
      <c r="W83" s="3">
        <f t="shared" si="19"/>
        <v>3808</v>
      </c>
    </row>
    <row r="84" spans="2:23" ht="15" customHeight="1" x14ac:dyDescent="0.2">
      <c r="B84" s="2">
        <v>22</v>
      </c>
      <c r="C84" s="32"/>
      <c r="D84" s="14" t="s">
        <v>28</v>
      </c>
      <c r="E84" s="20"/>
      <c r="F84" s="16">
        <f>IF(E84=0,P84,O84)</f>
        <v>0</v>
      </c>
      <c r="G84" s="18"/>
      <c r="H84" s="15">
        <f>IF(G84&lt;224,R84,S84)</f>
        <v>0</v>
      </c>
      <c r="I84" s="18"/>
      <c r="J84" s="15">
        <f>IF(I84&lt;10.11,T84,U84)</f>
        <v>0</v>
      </c>
      <c r="K84" s="18"/>
      <c r="L84" s="15">
        <f>IF(K84=0,P84,V84)</f>
        <v>0</v>
      </c>
      <c r="M84" s="15">
        <f>SUM(F84+H84+J84+L84)</f>
        <v>0</v>
      </c>
      <c r="N84" s="39"/>
      <c r="O84">
        <f t="shared" si="14"/>
        <v>2762</v>
      </c>
      <c r="P84" s="1">
        <v>0</v>
      </c>
      <c r="Q84" s="1">
        <f t="shared" si="15"/>
        <v>2762</v>
      </c>
      <c r="R84" s="1">
        <v>0</v>
      </c>
      <c r="S84" s="3" t="e">
        <f t="shared" si="16"/>
        <v>#NUM!</v>
      </c>
      <c r="T84" s="1">
        <v>0</v>
      </c>
      <c r="U84" s="3" t="e">
        <f t="shared" si="17"/>
        <v>#NUM!</v>
      </c>
      <c r="V84" s="1">
        <f t="shared" si="18"/>
        <v>3808</v>
      </c>
      <c r="W84" s="3">
        <f t="shared" si="19"/>
        <v>3808</v>
      </c>
    </row>
    <row r="85" spans="2:23" ht="15" customHeight="1" x14ac:dyDescent="0.2">
      <c r="B85" s="2">
        <v>23</v>
      </c>
      <c r="C85" s="32"/>
      <c r="D85" s="14" t="s">
        <v>31</v>
      </c>
      <c r="E85" s="20"/>
      <c r="F85" s="16">
        <f>IF(E85=0,P85,O85)</f>
        <v>0</v>
      </c>
      <c r="G85" s="18"/>
      <c r="H85" s="15">
        <f>IF(G85&lt;224,R85,S85)</f>
        <v>0</v>
      </c>
      <c r="I85" s="18"/>
      <c r="J85" s="15">
        <f>IF(I85&lt;10.11,T85,U85)</f>
        <v>0</v>
      </c>
      <c r="K85" s="18"/>
      <c r="L85" s="15">
        <f>IF(K85=0,P85,V85)</f>
        <v>0</v>
      </c>
      <c r="M85" s="15">
        <f>SUM(F85+H85+J85+L85)</f>
        <v>0</v>
      </c>
      <c r="N85" s="39"/>
      <c r="O85">
        <f t="shared" si="14"/>
        <v>2762</v>
      </c>
      <c r="P85" s="1">
        <v>0</v>
      </c>
      <c r="Q85" s="1">
        <f t="shared" si="15"/>
        <v>2762</v>
      </c>
      <c r="R85" s="1">
        <v>0</v>
      </c>
      <c r="S85" s="3" t="e">
        <f t="shared" si="16"/>
        <v>#NUM!</v>
      </c>
      <c r="T85" s="1">
        <v>0</v>
      </c>
      <c r="U85" s="3" t="e">
        <f t="shared" si="17"/>
        <v>#NUM!</v>
      </c>
      <c r="V85" s="1">
        <f t="shared" si="18"/>
        <v>3808</v>
      </c>
      <c r="W85" s="3">
        <f t="shared" si="19"/>
        <v>3808</v>
      </c>
    </row>
    <row r="86" spans="2:23" ht="15" customHeight="1" x14ac:dyDescent="0.2">
      <c r="B86" s="2">
        <v>24</v>
      </c>
      <c r="C86" s="32"/>
      <c r="D86" s="14" t="s">
        <v>33</v>
      </c>
      <c r="E86" s="20"/>
      <c r="F86" s="16">
        <f>IF(E86=0,P86,O86)</f>
        <v>0</v>
      </c>
      <c r="G86" s="18"/>
      <c r="H86" s="15">
        <f>IF(G86&lt;224,R86,S86)</f>
        <v>0</v>
      </c>
      <c r="I86" s="18"/>
      <c r="J86" s="15">
        <f>IF(I86&lt;10.11,T86,U86)</f>
        <v>0</v>
      </c>
      <c r="K86" s="18"/>
      <c r="L86" s="15">
        <f>IF(K86=0,P86,V86)</f>
        <v>0</v>
      </c>
      <c r="M86" s="15">
        <f>SUM(F86+H86+J86+L86)</f>
        <v>0</v>
      </c>
      <c r="N86" s="39"/>
      <c r="O86">
        <f t="shared" si="14"/>
        <v>2762</v>
      </c>
      <c r="P86" s="1">
        <v>0</v>
      </c>
      <c r="Q86" s="1">
        <f t="shared" si="15"/>
        <v>2762</v>
      </c>
      <c r="R86" s="1">
        <v>0</v>
      </c>
      <c r="S86" s="3" t="e">
        <f>TRUNC(0.14354*POWER(G86-220,1.4))</f>
        <v>#NUM!</v>
      </c>
      <c r="T86" s="1">
        <v>0</v>
      </c>
      <c r="U86" s="3" t="e">
        <f t="shared" si="17"/>
        <v>#NUM!</v>
      </c>
      <c r="V86" s="1">
        <f t="shared" si="18"/>
        <v>3808</v>
      </c>
      <c r="W86" s="3">
        <f t="shared" si="19"/>
        <v>3808</v>
      </c>
    </row>
    <row r="87" spans="2:23" ht="15" customHeight="1" x14ac:dyDescent="0.25">
      <c r="B87" s="34"/>
      <c r="C87" s="26"/>
      <c r="D87" s="27"/>
      <c r="E87" s="28"/>
      <c r="F87" s="29"/>
      <c r="G87" s="30"/>
      <c r="H87" s="30"/>
      <c r="I87" s="30"/>
      <c r="J87" s="30"/>
      <c r="K87" s="30"/>
      <c r="L87" s="30"/>
      <c r="M87" s="30"/>
      <c r="N87" s="40"/>
      <c r="P87" s="9"/>
      <c r="Q87" s="9"/>
      <c r="R87" s="9"/>
      <c r="S87" s="25"/>
      <c r="T87" s="9"/>
      <c r="U87" s="25"/>
      <c r="V87" s="9"/>
      <c r="W87" s="25"/>
    </row>
    <row r="88" spans="2:23" ht="15" customHeight="1" x14ac:dyDescent="0.2">
      <c r="D88" t="s">
        <v>0</v>
      </c>
      <c r="N88" s="46"/>
    </row>
    <row r="89" spans="2:23" ht="15" customHeight="1" thickBot="1" x14ac:dyDescent="0.25">
      <c r="C89" s="8" t="s">
        <v>42</v>
      </c>
      <c r="N89" s="46"/>
    </row>
    <row r="90" spans="2:23" ht="15" customHeight="1" thickBot="1" x14ac:dyDescent="0.25">
      <c r="B90" s="6"/>
      <c r="C90" s="6" t="s">
        <v>2</v>
      </c>
      <c r="D90" s="6"/>
      <c r="E90" s="6">
        <v>10</v>
      </c>
      <c r="F90" s="6"/>
      <c r="G90" s="6">
        <v>224</v>
      </c>
      <c r="H90" s="6"/>
      <c r="I90" s="6">
        <v>10.11</v>
      </c>
      <c r="J90" s="6"/>
      <c r="K90" s="6">
        <v>75</v>
      </c>
      <c r="L90" s="6"/>
      <c r="M90" s="6"/>
      <c r="N90" s="38"/>
    </row>
    <row r="91" spans="2:23" ht="15" customHeight="1" thickBot="1" x14ac:dyDescent="0.25">
      <c r="B91" s="6"/>
      <c r="C91" s="6" t="s">
        <v>3</v>
      </c>
      <c r="D91" s="6" t="s">
        <v>4</v>
      </c>
      <c r="E91" s="6" t="s">
        <v>5</v>
      </c>
      <c r="F91" s="6" t="s">
        <v>6</v>
      </c>
      <c r="G91" s="6" t="s">
        <v>7</v>
      </c>
      <c r="H91" s="6" t="s">
        <v>6</v>
      </c>
      <c r="I91" s="6" t="s">
        <v>8</v>
      </c>
      <c r="J91" s="6" t="s">
        <v>6</v>
      </c>
      <c r="K91" s="6" t="s">
        <v>9</v>
      </c>
      <c r="L91" s="6" t="s">
        <v>6</v>
      </c>
      <c r="M91" s="6" t="s">
        <v>10</v>
      </c>
      <c r="N91" s="38"/>
    </row>
    <row r="92" spans="2:23" ht="15" customHeight="1" x14ac:dyDescent="0.2">
      <c r="B92" s="4">
        <v>1</v>
      </c>
      <c r="C92" s="31" t="s">
        <v>172</v>
      </c>
      <c r="D92" s="13" t="s">
        <v>24</v>
      </c>
      <c r="E92" s="20">
        <v>7.89</v>
      </c>
      <c r="F92" s="16">
        <f>IF(E92=0,P92,O92)</f>
        <v>165</v>
      </c>
      <c r="G92" s="21">
        <v>369</v>
      </c>
      <c r="H92" s="15">
        <f>IF(G92&lt;224,R92,S92)</f>
        <v>158</v>
      </c>
      <c r="I92" s="18">
        <v>44.65</v>
      </c>
      <c r="J92" s="15">
        <f>IF(I92&lt;10.11,T92,U92)</f>
        <v>264</v>
      </c>
      <c r="K92" s="18">
        <v>51.21</v>
      </c>
      <c r="L92" s="15">
        <f>IF(K92=0,P92,V92)</f>
        <v>476</v>
      </c>
      <c r="M92" s="15">
        <f>SUM(F92+H92+J92+L92)</f>
        <v>1063</v>
      </c>
      <c r="N92" s="39"/>
      <c r="O92">
        <f>IF(E92&lt;10,Q92,P92)</f>
        <v>165</v>
      </c>
      <c r="P92" s="1">
        <v>0</v>
      </c>
      <c r="Q92" s="1">
        <f>TRUNC(42.791*POWER(10-E92,1.81))</f>
        <v>165</v>
      </c>
      <c r="R92" s="1">
        <v>0</v>
      </c>
      <c r="S92" s="3">
        <f>TRUNC(0.14354*POWER(G92-220,1.4))</f>
        <v>158</v>
      </c>
      <c r="T92" s="1">
        <v>0</v>
      </c>
      <c r="U92" s="3">
        <f>TRUNC(5.33*POWER(I92-9.9,1.1))</f>
        <v>264</v>
      </c>
      <c r="V92" s="1">
        <f>IF(K92&lt;75,W92,P92)</f>
        <v>476</v>
      </c>
      <c r="W92" s="3">
        <f>TRUNC(1.53775*POWER(75-K92,1.81))</f>
        <v>476</v>
      </c>
    </row>
    <row r="93" spans="2:23" ht="15" customHeight="1" x14ac:dyDescent="0.2">
      <c r="B93" s="2">
        <v>2</v>
      </c>
      <c r="C93" s="32" t="s">
        <v>125</v>
      </c>
      <c r="D93" s="14" t="s">
        <v>18</v>
      </c>
      <c r="E93" s="20">
        <v>7.95</v>
      </c>
      <c r="F93" s="16">
        <f>IF(E93=0,P93,O93)</f>
        <v>156</v>
      </c>
      <c r="G93" s="21">
        <v>363</v>
      </c>
      <c r="H93" s="15">
        <f>IF(G93&lt;224,R93,S93)</f>
        <v>149</v>
      </c>
      <c r="I93" s="18">
        <v>43.6</v>
      </c>
      <c r="J93" s="15">
        <f>IF(I93&lt;10.11,T93,U93)</f>
        <v>255</v>
      </c>
      <c r="K93" s="18">
        <v>52.68</v>
      </c>
      <c r="L93" s="15">
        <f>IF(K93=0,P93,V93)</f>
        <v>424</v>
      </c>
      <c r="M93" s="15">
        <f>SUM(F93+H93+J93+L93)</f>
        <v>984</v>
      </c>
      <c r="N93" s="39"/>
      <c r="O93">
        <f t="shared" ref="O93:O115" si="20">IF(E93&lt;10,Q93,P93)</f>
        <v>156</v>
      </c>
      <c r="P93" s="1">
        <v>0</v>
      </c>
      <c r="Q93" s="1">
        <f t="shared" ref="Q93:Q115" si="21">TRUNC(42.791*POWER(10-E93,1.81))</f>
        <v>156</v>
      </c>
      <c r="R93" s="1">
        <v>0</v>
      </c>
      <c r="S93" s="3">
        <f t="shared" ref="S93:S114" si="22">TRUNC(0.14354*POWER(G93-220,1.4))</f>
        <v>149</v>
      </c>
      <c r="T93" s="1">
        <v>0</v>
      </c>
      <c r="U93" s="3">
        <f t="shared" ref="U93:U115" si="23">TRUNC(5.33*POWER(I93-9.9,1.1))</f>
        <v>255</v>
      </c>
      <c r="V93" s="1">
        <f t="shared" ref="V93:V115" si="24">IF(K93&lt;75,W93,P93)</f>
        <v>424</v>
      </c>
      <c r="W93" s="3">
        <f t="shared" ref="W93:W115" si="25">TRUNC(1.53775*POWER(75-K93,1.81))</f>
        <v>424</v>
      </c>
    </row>
    <row r="94" spans="2:23" ht="15" customHeight="1" x14ac:dyDescent="0.2">
      <c r="B94" s="2">
        <v>3</v>
      </c>
      <c r="C94" s="32" t="s">
        <v>124</v>
      </c>
      <c r="D94" s="14" t="s">
        <v>17</v>
      </c>
      <c r="E94" s="20">
        <v>8.1199999999999992</v>
      </c>
      <c r="F94" s="16">
        <f>IF(E94=0,P94,O94)</f>
        <v>134</v>
      </c>
      <c r="G94" s="21">
        <v>397</v>
      </c>
      <c r="H94" s="15">
        <f>IF(G94&lt;224,R94,S94)</f>
        <v>201</v>
      </c>
      <c r="I94" s="18">
        <v>30.7</v>
      </c>
      <c r="J94" s="15">
        <f>IF(I94&lt;10.11,T94,U94)</f>
        <v>150</v>
      </c>
      <c r="K94" s="18">
        <v>52.9</v>
      </c>
      <c r="L94" s="15">
        <f>IF(K94=0,P94,V94)</f>
        <v>417</v>
      </c>
      <c r="M94" s="15">
        <f>SUM(F94+H94+J94+L94)</f>
        <v>902</v>
      </c>
      <c r="N94" s="39"/>
      <c r="O94">
        <f t="shared" si="20"/>
        <v>134</v>
      </c>
      <c r="P94" s="1">
        <v>0</v>
      </c>
      <c r="Q94" s="1">
        <f t="shared" si="21"/>
        <v>134</v>
      </c>
      <c r="R94" s="1">
        <v>0</v>
      </c>
      <c r="S94" s="3">
        <f t="shared" si="22"/>
        <v>201</v>
      </c>
      <c r="T94" s="1">
        <v>0</v>
      </c>
      <c r="U94" s="3">
        <f t="shared" si="23"/>
        <v>150</v>
      </c>
      <c r="V94" s="1">
        <f t="shared" si="24"/>
        <v>417</v>
      </c>
      <c r="W94" s="3">
        <f t="shared" si="25"/>
        <v>417</v>
      </c>
    </row>
    <row r="95" spans="2:23" ht="15" customHeight="1" x14ac:dyDescent="0.2">
      <c r="B95" s="2">
        <v>4</v>
      </c>
      <c r="C95" s="32" t="s">
        <v>159</v>
      </c>
      <c r="D95" s="14" t="s">
        <v>29</v>
      </c>
      <c r="E95" s="20">
        <v>8.15</v>
      </c>
      <c r="F95" s="16">
        <f>IF(E95=0,P95,O95)</f>
        <v>130</v>
      </c>
      <c r="G95" s="21">
        <v>363</v>
      </c>
      <c r="H95" s="15">
        <f>IF(G95&lt;224,R95,S95)</f>
        <v>149</v>
      </c>
      <c r="I95" s="18">
        <v>32.200000000000003</v>
      </c>
      <c r="J95" s="15">
        <f>IF(I95&lt;10.11,T95,U95)</f>
        <v>162</v>
      </c>
      <c r="K95" s="18">
        <v>52.4</v>
      </c>
      <c r="L95" s="15">
        <f>IF(K95=0,P95,V95)</f>
        <v>434</v>
      </c>
      <c r="M95" s="15">
        <f>SUM(F95+H95+J95+L95)</f>
        <v>875</v>
      </c>
      <c r="N95" s="39"/>
      <c r="O95">
        <f t="shared" si="20"/>
        <v>130</v>
      </c>
      <c r="P95" s="1">
        <v>0</v>
      </c>
      <c r="Q95" s="1">
        <f t="shared" si="21"/>
        <v>130</v>
      </c>
      <c r="R95" s="1">
        <v>0</v>
      </c>
      <c r="S95" s="3">
        <f t="shared" si="22"/>
        <v>149</v>
      </c>
      <c r="T95" s="1">
        <v>0</v>
      </c>
      <c r="U95" s="3">
        <f t="shared" si="23"/>
        <v>162</v>
      </c>
      <c r="V95" s="1">
        <f t="shared" si="24"/>
        <v>434</v>
      </c>
      <c r="W95" s="3">
        <f t="shared" si="25"/>
        <v>434</v>
      </c>
    </row>
    <row r="96" spans="2:23" ht="15" customHeight="1" x14ac:dyDescent="0.2">
      <c r="B96" s="2">
        <v>5</v>
      </c>
      <c r="C96" s="32" t="s">
        <v>111</v>
      </c>
      <c r="D96" s="14" t="s">
        <v>11</v>
      </c>
      <c r="E96" s="20">
        <v>7.8</v>
      </c>
      <c r="F96" s="16">
        <f>IF(E96=0,P96,O96)</f>
        <v>178</v>
      </c>
      <c r="G96" s="21">
        <v>412</v>
      </c>
      <c r="H96" s="15">
        <f>IF(G96&lt;224,R96,S96)</f>
        <v>225</v>
      </c>
      <c r="I96" s="18">
        <v>20</v>
      </c>
      <c r="J96" s="15">
        <f>IF(I96&lt;10.11,T96,U96)</f>
        <v>67</v>
      </c>
      <c r="K96" s="18">
        <v>54.28</v>
      </c>
      <c r="L96" s="15">
        <f>IF(K96=0,P96,V96)</f>
        <v>371</v>
      </c>
      <c r="M96" s="15">
        <f>SUM(F96+H96+J96+L96)</f>
        <v>841</v>
      </c>
      <c r="N96" s="39"/>
      <c r="O96">
        <f t="shared" si="20"/>
        <v>178</v>
      </c>
      <c r="P96" s="1">
        <v>0</v>
      </c>
      <c r="Q96" s="1">
        <f t="shared" si="21"/>
        <v>178</v>
      </c>
      <c r="R96" s="1">
        <v>0</v>
      </c>
      <c r="S96" s="3">
        <f t="shared" si="22"/>
        <v>225</v>
      </c>
      <c r="T96" s="1">
        <v>0</v>
      </c>
      <c r="U96" s="3">
        <f t="shared" si="23"/>
        <v>67</v>
      </c>
      <c r="V96" s="1">
        <f t="shared" si="24"/>
        <v>371</v>
      </c>
      <c r="W96" s="3">
        <f t="shared" si="25"/>
        <v>371</v>
      </c>
    </row>
    <row r="97" spans="2:23" ht="15" customHeight="1" x14ac:dyDescent="0.2">
      <c r="B97" s="2">
        <v>6</v>
      </c>
      <c r="C97" s="32" t="s">
        <v>144</v>
      </c>
      <c r="D97" s="14" t="s">
        <v>25</v>
      </c>
      <c r="E97" s="20">
        <v>8.09</v>
      </c>
      <c r="F97" s="16">
        <f>IF(E97=0,P97,O97)</f>
        <v>138</v>
      </c>
      <c r="G97" s="21">
        <v>358</v>
      </c>
      <c r="H97" s="15">
        <f>IF(G97&lt;224,R97,S97)</f>
        <v>142</v>
      </c>
      <c r="I97" s="18">
        <v>27.4</v>
      </c>
      <c r="J97" s="15">
        <f>IF(I97&lt;10.11,T97,U97)</f>
        <v>124</v>
      </c>
      <c r="K97" s="18">
        <v>53.94</v>
      </c>
      <c r="L97" s="15">
        <f>IF(K97=0,P97,V97)</f>
        <v>382</v>
      </c>
      <c r="M97" s="15">
        <f>SUM(F97+H97+J97+L97)</f>
        <v>786</v>
      </c>
      <c r="N97" s="39"/>
      <c r="O97">
        <f t="shared" si="20"/>
        <v>138</v>
      </c>
      <c r="P97" s="1">
        <v>0</v>
      </c>
      <c r="Q97" s="1">
        <f t="shared" si="21"/>
        <v>138</v>
      </c>
      <c r="R97" s="1">
        <v>0</v>
      </c>
      <c r="S97" s="3">
        <f t="shared" si="22"/>
        <v>142</v>
      </c>
      <c r="T97" s="1">
        <v>0</v>
      </c>
      <c r="U97" s="3">
        <f t="shared" si="23"/>
        <v>124</v>
      </c>
      <c r="V97" s="1">
        <f t="shared" si="24"/>
        <v>382</v>
      </c>
      <c r="W97" s="3">
        <f t="shared" si="25"/>
        <v>382</v>
      </c>
    </row>
    <row r="98" spans="2:23" ht="15" customHeight="1" x14ac:dyDescent="0.2">
      <c r="B98" s="2">
        <v>7</v>
      </c>
      <c r="C98" s="32" t="s">
        <v>145</v>
      </c>
      <c r="D98" s="14" t="s">
        <v>26</v>
      </c>
      <c r="E98" s="20">
        <v>8.16</v>
      </c>
      <c r="F98" s="16">
        <f>IF(E98=0,P98,O98)</f>
        <v>129</v>
      </c>
      <c r="G98" s="21">
        <v>350</v>
      </c>
      <c r="H98" s="15">
        <f>IF(G98&lt;224,R98,S98)</f>
        <v>130</v>
      </c>
      <c r="I98" s="18">
        <v>33.9</v>
      </c>
      <c r="J98" s="15">
        <f>IF(I98&lt;10.11,T98,U98)</f>
        <v>175</v>
      </c>
      <c r="K98" s="18">
        <v>55.37</v>
      </c>
      <c r="L98" s="15">
        <f>IF(K98=0,P98,V98)</f>
        <v>336</v>
      </c>
      <c r="M98" s="15">
        <f>SUM(F98+H98+J98+L98)</f>
        <v>770</v>
      </c>
      <c r="N98" s="39"/>
      <c r="O98">
        <f t="shared" si="20"/>
        <v>129</v>
      </c>
      <c r="P98" s="1">
        <v>0</v>
      </c>
      <c r="Q98" s="1">
        <f t="shared" si="21"/>
        <v>129</v>
      </c>
      <c r="R98" s="1">
        <v>0</v>
      </c>
      <c r="S98" s="3">
        <f t="shared" si="22"/>
        <v>130</v>
      </c>
      <c r="T98" s="1">
        <v>0</v>
      </c>
      <c r="U98" s="3">
        <f t="shared" si="23"/>
        <v>175</v>
      </c>
      <c r="V98" s="1">
        <f t="shared" si="24"/>
        <v>336</v>
      </c>
      <c r="W98" s="3">
        <f t="shared" si="25"/>
        <v>336</v>
      </c>
    </row>
    <row r="99" spans="2:23" ht="15" customHeight="1" x14ac:dyDescent="0.2">
      <c r="B99" s="2">
        <v>8</v>
      </c>
      <c r="C99" s="32" t="s">
        <v>160</v>
      </c>
      <c r="D99" s="14" t="s">
        <v>34</v>
      </c>
      <c r="E99" s="20">
        <v>7.89</v>
      </c>
      <c r="F99" s="16">
        <f>IF(E99=0,P99,O99)</f>
        <v>165</v>
      </c>
      <c r="G99" s="18">
        <v>350</v>
      </c>
      <c r="H99" s="15">
        <f>IF(G99&lt;224,R99,S99)</f>
        <v>130</v>
      </c>
      <c r="I99" s="18">
        <v>25.1</v>
      </c>
      <c r="J99" s="15">
        <f>IF(I99&lt;10.11,T99,U99)</f>
        <v>106</v>
      </c>
      <c r="K99" s="18">
        <v>57.62</v>
      </c>
      <c r="L99" s="15">
        <f>IF(K99=0,P99,V99)</f>
        <v>270</v>
      </c>
      <c r="M99" s="15">
        <f>SUM(F99+H99+J99+L99)</f>
        <v>671</v>
      </c>
      <c r="N99" s="39"/>
      <c r="O99">
        <f t="shared" si="20"/>
        <v>165</v>
      </c>
      <c r="P99" s="1">
        <v>0</v>
      </c>
      <c r="Q99" s="1">
        <f t="shared" si="21"/>
        <v>165</v>
      </c>
      <c r="R99" s="1">
        <v>0</v>
      </c>
      <c r="S99" s="3">
        <f t="shared" si="22"/>
        <v>130</v>
      </c>
      <c r="T99" s="1">
        <v>0</v>
      </c>
      <c r="U99" s="3">
        <f t="shared" si="23"/>
        <v>106</v>
      </c>
      <c r="V99" s="1">
        <f t="shared" si="24"/>
        <v>270</v>
      </c>
      <c r="W99" s="3">
        <f t="shared" si="25"/>
        <v>270</v>
      </c>
    </row>
    <row r="100" spans="2:23" ht="15" customHeight="1" x14ac:dyDescent="0.2">
      <c r="B100" s="2">
        <v>9</v>
      </c>
      <c r="C100" s="32" t="s">
        <v>138</v>
      </c>
      <c r="D100" s="14" t="s">
        <v>19</v>
      </c>
      <c r="E100" s="20">
        <v>8.2899999999999991</v>
      </c>
      <c r="F100" s="16">
        <f>IF(E100=0,P100,O100)</f>
        <v>112</v>
      </c>
      <c r="G100" s="21">
        <v>337</v>
      </c>
      <c r="H100" s="15">
        <f>IF(G100&lt;224,R100,S100)</f>
        <v>112</v>
      </c>
      <c r="I100" s="18">
        <v>25.6</v>
      </c>
      <c r="J100" s="15">
        <f>IF(I100&lt;10.11,T100,U100)</f>
        <v>110</v>
      </c>
      <c r="K100" s="18">
        <v>57.16</v>
      </c>
      <c r="L100" s="15">
        <f>IF(K100=0,P100,V100)</f>
        <v>283</v>
      </c>
      <c r="M100" s="15">
        <f>SUM(F100+H100+J100+L100)</f>
        <v>617</v>
      </c>
      <c r="N100" s="39"/>
      <c r="O100">
        <f t="shared" si="20"/>
        <v>112</v>
      </c>
      <c r="P100" s="1">
        <v>0</v>
      </c>
      <c r="Q100" s="1">
        <f t="shared" si="21"/>
        <v>112</v>
      </c>
      <c r="R100" s="1">
        <v>0</v>
      </c>
      <c r="S100" s="3">
        <f t="shared" si="22"/>
        <v>112</v>
      </c>
      <c r="T100" s="1">
        <v>0</v>
      </c>
      <c r="U100" s="3">
        <f t="shared" si="23"/>
        <v>110</v>
      </c>
      <c r="V100" s="1">
        <f t="shared" si="24"/>
        <v>283</v>
      </c>
      <c r="W100" s="3">
        <f t="shared" si="25"/>
        <v>283</v>
      </c>
    </row>
    <row r="101" spans="2:23" ht="15" customHeight="1" x14ac:dyDescent="0.2">
      <c r="B101" s="1">
        <v>10</v>
      </c>
      <c r="C101" s="50" t="s">
        <v>120</v>
      </c>
      <c r="D101" s="14" t="s">
        <v>13</v>
      </c>
      <c r="E101" s="20">
        <v>8.35</v>
      </c>
      <c r="F101" s="16">
        <f>IF(E101=0,P101,O101)</f>
        <v>105</v>
      </c>
      <c r="G101" s="21">
        <v>312</v>
      </c>
      <c r="H101" s="15">
        <f>IF(G101&lt;224,R101,S101)</f>
        <v>80</v>
      </c>
      <c r="I101" s="18">
        <v>29</v>
      </c>
      <c r="J101" s="15">
        <f>IF(I101&lt;10.11,T101,U101)</f>
        <v>136</v>
      </c>
      <c r="K101" s="18">
        <v>60.23</v>
      </c>
      <c r="L101" s="15">
        <f>IF(K101=0,P101,V101)</f>
        <v>201</v>
      </c>
      <c r="M101" s="15">
        <f>SUM(F101+H101+J101+L101)</f>
        <v>522</v>
      </c>
      <c r="N101" s="39"/>
      <c r="O101">
        <f t="shared" si="20"/>
        <v>105</v>
      </c>
      <c r="P101" s="1">
        <v>0</v>
      </c>
      <c r="Q101" s="1">
        <f t="shared" si="21"/>
        <v>105</v>
      </c>
      <c r="R101" s="1">
        <v>0</v>
      </c>
      <c r="S101" s="3">
        <f t="shared" si="22"/>
        <v>80</v>
      </c>
      <c r="T101" s="1">
        <v>0</v>
      </c>
      <c r="U101" s="3">
        <f t="shared" si="23"/>
        <v>136</v>
      </c>
      <c r="V101" s="1">
        <f t="shared" si="24"/>
        <v>201</v>
      </c>
      <c r="W101" s="3">
        <f t="shared" si="25"/>
        <v>201</v>
      </c>
    </row>
    <row r="102" spans="2:23" ht="15" customHeight="1" x14ac:dyDescent="0.25">
      <c r="B102" s="2">
        <v>11</v>
      </c>
      <c r="C102" s="53" t="s">
        <v>139</v>
      </c>
      <c r="D102" s="14" t="s">
        <v>20</v>
      </c>
      <c r="E102" s="20">
        <v>8.51</v>
      </c>
      <c r="F102" s="16">
        <f>IF(E102=0,P102,O102)</f>
        <v>88</v>
      </c>
      <c r="G102" s="21">
        <v>354</v>
      </c>
      <c r="H102" s="15">
        <f>IF(G102&lt;224,R102,S102)</f>
        <v>136</v>
      </c>
      <c r="I102" s="18">
        <v>24.7</v>
      </c>
      <c r="J102" s="15">
        <f>IF(I102&lt;10.11,T102,U102)</f>
        <v>103</v>
      </c>
      <c r="K102" s="18">
        <v>60.65</v>
      </c>
      <c r="L102" s="15">
        <f>IF(K102=0,P102,V102)</f>
        <v>190</v>
      </c>
      <c r="M102" s="15">
        <f>SUM(F102+H102+J102+L102)</f>
        <v>517</v>
      </c>
      <c r="N102" s="39"/>
      <c r="O102">
        <f t="shared" si="20"/>
        <v>88</v>
      </c>
      <c r="P102" s="1">
        <v>0</v>
      </c>
      <c r="Q102" s="1">
        <f t="shared" si="21"/>
        <v>88</v>
      </c>
      <c r="R102" s="1">
        <v>0</v>
      </c>
      <c r="S102" s="3">
        <f t="shared" si="22"/>
        <v>136</v>
      </c>
      <c r="T102" s="1">
        <v>0</v>
      </c>
      <c r="U102" s="3">
        <f t="shared" si="23"/>
        <v>103</v>
      </c>
      <c r="V102" s="1">
        <f t="shared" si="24"/>
        <v>190</v>
      </c>
      <c r="W102" s="3">
        <f t="shared" si="25"/>
        <v>190</v>
      </c>
    </row>
    <row r="103" spans="2:23" ht="15" customHeight="1" x14ac:dyDescent="0.2">
      <c r="B103" s="2">
        <v>12</v>
      </c>
      <c r="C103" s="32" t="s">
        <v>179</v>
      </c>
      <c r="D103" s="14" t="s">
        <v>32</v>
      </c>
      <c r="E103" s="20">
        <v>9.1300000000000008</v>
      </c>
      <c r="F103" s="16">
        <f>IF(E103=0,P103,O103)</f>
        <v>33</v>
      </c>
      <c r="G103" s="18">
        <v>340</v>
      </c>
      <c r="H103" s="15">
        <f>IF(G103&lt;224,R103,S103)</f>
        <v>116</v>
      </c>
      <c r="I103" s="18">
        <v>27.9</v>
      </c>
      <c r="J103" s="15">
        <f>IF(I103&lt;10.11,T103,U103)</f>
        <v>128</v>
      </c>
      <c r="K103" s="18">
        <v>59.06</v>
      </c>
      <c r="L103" s="15">
        <f>IF(K103=0,P103,V103)</f>
        <v>230</v>
      </c>
      <c r="M103" s="15">
        <f>SUM(F103+H103+J103+L103)</f>
        <v>507</v>
      </c>
      <c r="N103" s="39"/>
      <c r="O103">
        <f t="shared" si="20"/>
        <v>33</v>
      </c>
      <c r="P103" s="1">
        <v>0</v>
      </c>
      <c r="Q103" s="1">
        <f t="shared" si="21"/>
        <v>33</v>
      </c>
      <c r="R103" s="1">
        <v>0</v>
      </c>
      <c r="S103" s="3">
        <f t="shared" si="22"/>
        <v>116</v>
      </c>
      <c r="T103" s="1">
        <v>0</v>
      </c>
      <c r="U103" s="3">
        <f t="shared" si="23"/>
        <v>128</v>
      </c>
      <c r="V103" s="1">
        <f t="shared" si="24"/>
        <v>230</v>
      </c>
      <c r="W103" s="3">
        <f t="shared" si="25"/>
        <v>230</v>
      </c>
    </row>
    <row r="104" spans="2:23" ht="15" customHeight="1" x14ac:dyDescent="0.2">
      <c r="B104" s="2">
        <v>13</v>
      </c>
      <c r="C104" s="32" t="s">
        <v>114</v>
      </c>
      <c r="D104" s="14" t="s">
        <v>12</v>
      </c>
      <c r="E104" s="20">
        <v>8.5500000000000007</v>
      </c>
      <c r="F104" s="16">
        <f>IF(E104=0,P104,O104)</f>
        <v>83</v>
      </c>
      <c r="G104" s="21">
        <v>324</v>
      </c>
      <c r="H104" s="15">
        <f>IF(G104&lt;224,R104,S104)</f>
        <v>95</v>
      </c>
      <c r="I104" s="18">
        <v>32.1</v>
      </c>
      <c r="J104" s="15">
        <f>IF(I104&lt;10.11,T104,U104)</f>
        <v>161</v>
      </c>
      <c r="K104" s="18">
        <v>64.7</v>
      </c>
      <c r="L104" s="15">
        <f>IF(K104=0,P104,V104)</f>
        <v>104</v>
      </c>
      <c r="M104" s="15">
        <f>SUM(F104+H104+J104+L104)</f>
        <v>443</v>
      </c>
      <c r="N104" s="39"/>
      <c r="O104">
        <f t="shared" si="20"/>
        <v>83</v>
      </c>
      <c r="P104" s="1">
        <v>0</v>
      </c>
      <c r="Q104" s="1">
        <f t="shared" si="21"/>
        <v>83</v>
      </c>
      <c r="R104" s="1">
        <v>0</v>
      </c>
      <c r="S104" s="3">
        <f t="shared" si="22"/>
        <v>95</v>
      </c>
      <c r="T104" s="1">
        <v>0</v>
      </c>
      <c r="U104" s="3">
        <f t="shared" si="23"/>
        <v>161</v>
      </c>
      <c r="V104" s="1">
        <f t="shared" si="24"/>
        <v>104</v>
      </c>
      <c r="W104" s="3">
        <f t="shared" si="25"/>
        <v>104</v>
      </c>
    </row>
    <row r="105" spans="2:23" ht="15" customHeight="1" x14ac:dyDescent="0.2">
      <c r="B105" s="2">
        <v>14</v>
      </c>
      <c r="C105" s="32" t="s">
        <v>158</v>
      </c>
      <c r="D105" s="14" t="s">
        <v>27</v>
      </c>
      <c r="E105" s="20">
        <v>9.11</v>
      </c>
      <c r="F105" s="16">
        <f>IF(E105=0,P105,O105)</f>
        <v>34</v>
      </c>
      <c r="G105" s="21">
        <v>304</v>
      </c>
      <c r="H105" s="15">
        <f>IF(G105&lt;224,R105,S105)</f>
        <v>70</v>
      </c>
      <c r="I105" s="18">
        <v>17.75</v>
      </c>
      <c r="J105" s="15">
        <f>IF(I105&lt;10.11,T105,U105)</f>
        <v>51</v>
      </c>
      <c r="K105" s="18">
        <v>63.33</v>
      </c>
      <c r="L105" s="15">
        <f>IF(K105=0,P105,V105)</f>
        <v>131</v>
      </c>
      <c r="M105" s="15">
        <f>SUM(F105+H105+J105+L105)</f>
        <v>286</v>
      </c>
      <c r="N105" s="39"/>
      <c r="O105">
        <f t="shared" si="20"/>
        <v>34</v>
      </c>
      <c r="P105" s="1">
        <v>0</v>
      </c>
      <c r="Q105" s="1">
        <f t="shared" si="21"/>
        <v>34</v>
      </c>
      <c r="R105" s="1">
        <v>0</v>
      </c>
      <c r="S105" s="3">
        <f t="shared" si="22"/>
        <v>70</v>
      </c>
      <c r="T105" s="1">
        <v>0</v>
      </c>
      <c r="U105" s="3">
        <f t="shared" si="23"/>
        <v>51</v>
      </c>
      <c r="V105" s="1">
        <f t="shared" si="24"/>
        <v>131</v>
      </c>
      <c r="W105" s="3">
        <f t="shared" si="25"/>
        <v>131</v>
      </c>
    </row>
    <row r="106" spans="2:23" ht="15" customHeight="1" x14ac:dyDescent="0.2">
      <c r="B106" s="2">
        <v>15</v>
      </c>
      <c r="C106" s="32"/>
      <c r="D106" s="14" t="s">
        <v>14</v>
      </c>
      <c r="E106" s="20"/>
      <c r="F106" s="16">
        <f>IF(E106=0,P106,O106)</f>
        <v>0</v>
      </c>
      <c r="G106" s="21"/>
      <c r="H106" s="15">
        <f>IF(G106&lt;224,R106,S106)</f>
        <v>0</v>
      </c>
      <c r="I106" s="18"/>
      <c r="J106" s="15">
        <f>IF(I106&lt;10.11,T106,U106)</f>
        <v>0</v>
      </c>
      <c r="K106" s="18"/>
      <c r="L106" s="15">
        <f>IF(K106=0,P106,V106)</f>
        <v>0</v>
      </c>
      <c r="M106" s="15">
        <f>SUM(F106+H106+J106+L106)</f>
        <v>0</v>
      </c>
      <c r="N106" s="39"/>
      <c r="O106">
        <f t="shared" si="20"/>
        <v>2762</v>
      </c>
      <c r="P106" s="1">
        <v>0</v>
      </c>
      <c r="Q106" s="1">
        <f t="shared" si="21"/>
        <v>2762</v>
      </c>
      <c r="R106" s="1">
        <v>0</v>
      </c>
      <c r="S106" s="3" t="e">
        <f t="shared" si="22"/>
        <v>#NUM!</v>
      </c>
      <c r="T106" s="1">
        <v>0</v>
      </c>
      <c r="U106" s="3" t="e">
        <f t="shared" si="23"/>
        <v>#NUM!</v>
      </c>
      <c r="V106" s="1">
        <f t="shared" si="24"/>
        <v>3808</v>
      </c>
      <c r="W106" s="3">
        <f t="shared" si="25"/>
        <v>3808</v>
      </c>
    </row>
    <row r="107" spans="2:23" ht="15" customHeight="1" x14ac:dyDescent="0.2">
      <c r="B107" s="2">
        <v>16</v>
      </c>
      <c r="C107" s="32"/>
      <c r="D107" s="14" t="s">
        <v>15</v>
      </c>
      <c r="E107" s="20"/>
      <c r="F107" s="16">
        <f>IF(E107=0,P107,O107)</f>
        <v>0</v>
      </c>
      <c r="G107" s="21"/>
      <c r="H107" s="15">
        <f>IF(G107&lt;224,R107,S107)</f>
        <v>0</v>
      </c>
      <c r="I107" s="18"/>
      <c r="J107" s="15">
        <f>IF(I107&lt;10.11,T107,U107)</f>
        <v>0</v>
      </c>
      <c r="K107" s="18"/>
      <c r="L107" s="15">
        <f>IF(K107=0,P107,V107)</f>
        <v>0</v>
      </c>
      <c r="M107" s="15">
        <f>SUM(F107+H107+J107+L107)</f>
        <v>0</v>
      </c>
      <c r="N107" s="39"/>
      <c r="O107">
        <f t="shared" si="20"/>
        <v>2762</v>
      </c>
      <c r="P107" s="1">
        <v>0</v>
      </c>
      <c r="Q107" s="1">
        <f t="shared" si="21"/>
        <v>2762</v>
      </c>
      <c r="R107" s="1">
        <v>0</v>
      </c>
      <c r="S107" s="3" t="e">
        <f t="shared" si="22"/>
        <v>#NUM!</v>
      </c>
      <c r="T107" s="1">
        <v>0</v>
      </c>
      <c r="U107" s="3" t="e">
        <f t="shared" si="23"/>
        <v>#NUM!</v>
      </c>
      <c r="V107" s="1">
        <f t="shared" si="24"/>
        <v>3808</v>
      </c>
      <c r="W107" s="3">
        <f t="shared" si="25"/>
        <v>3808</v>
      </c>
    </row>
    <row r="108" spans="2:23" ht="15" customHeight="1" x14ac:dyDescent="0.2">
      <c r="B108" s="2">
        <v>17</v>
      </c>
      <c r="C108" s="32"/>
      <c r="D108" s="14" t="s">
        <v>16</v>
      </c>
      <c r="E108" s="20"/>
      <c r="F108" s="16">
        <f>IF(E108=0,P108,O108)</f>
        <v>0</v>
      </c>
      <c r="G108" s="21"/>
      <c r="H108" s="15">
        <f>IF(G108&lt;224,R108,S108)</f>
        <v>0</v>
      </c>
      <c r="I108" s="18"/>
      <c r="J108" s="15">
        <f>IF(I108&lt;10.11,T108,U108)</f>
        <v>0</v>
      </c>
      <c r="K108" s="18"/>
      <c r="L108" s="15">
        <f>IF(K108=0,P108,V108)</f>
        <v>0</v>
      </c>
      <c r="M108" s="15">
        <f>SUM(F108+H108+J108+L108)</f>
        <v>0</v>
      </c>
      <c r="N108" s="39"/>
      <c r="O108">
        <f t="shared" si="20"/>
        <v>2762</v>
      </c>
      <c r="P108" s="1">
        <v>0</v>
      </c>
      <c r="Q108" s="1">
        <f t="shared" si="21"/>
        <v>2762</v>
      </c>
      <c r="R108" s="1">
        <v>0</v>
      </c>
      <c r="S108" s="3" t="e">
        <f t="shared" si="22"/>
        <v>#NUM!</v>
      </c>
      <c r="T108" s="1">
        <v>0</v>
      </c>
      <c r="U108" s="3" t="e">
        <f t="shared" si="23"/>
        <v>#NUM!</v>
      </c>
      <c r="V108" s="1">
        <f t="shared" si="24"/>
        <v>3808</v>
      </c>
      <c r="W108" s="3">
        <f t="shared" si="25"/>
        <v>3808</v>
      </c>
    </row>
    <row r="109" spans="2:23" ht="15" customHeight="1" x14ac:dyDescent="0.2">
      <c r="B109" s="2">
        <v>18</v>
      </c>
      <c r="C109" s="32"/>
      <c r="D109" s="14" t="s">
        <v>21</v>
      </c>
      <c r="E109" s="20"/>
      <c r="F109" s="16">
        <f>IF(E109=0,P109,O109)</f>
        <v>0</v>
      </c>
      <c r="G109" s="21"/>
      <c r="H109" s="15">
        <f>IF(G109&lt;224,R109,S109)</f>
        <v>0</v>
      </c>
      <c r="I109" s="18"/>
      <c r="J109" s="15">
        <f>IF(I109&lt;10.11,T109,U109)</f>
        <v>0</v>
      </c>
      <c r="K109" s="18"/>
      <c r="L109" s="15">
        <f>IF(K109=0,P109,V109)</f>
        <v>0</v>
      </c>
      <c r="M109" s="15">
        <f>SUM(F109+H109+J109+L109)</f>
        <v>0</v>
      </c>
      <c r="N109" s="39"/>
      <c r="O109">
        <f t="shared" si="20"/>
        <v>2762</v>
      </c>
      <c r="P109" s="1">
        <v>0</v>
      </c>
      <c r="Q109" s="1">
        <f t="shared" si="21"/>
        <v>2762</v>
      </c>
      <c r="R109" s="1">
        <v>0</v>
      </c>
      <c r="S109" s="3" t="e">
        <f t="shared" si="22"/>
        <v>#NUM!</v>
      </c>
      <c r="T109" s="1">
        <v>0</v>
      </c>
      <c r="U109" s="3" t="e">
        <f t="shared" si="23"/>
        <v>#NUM!</v>
      </c>
      <c r="V109" s="1">
        <f t="shared" si="24"/>
        <v>3808</v>
      </c>
      <c r="W109" s="3">
        <f t="shared" si="25"/>
        <v>3808</v>
      </c>
    </row>
    <row r="110" spans="2:23" ht="15" customHeight="1" x14ac:dyDescent="0.2">
      <c r="B110" s="2">
        <v>19</v>
      </c>
      <c r="C110" s="32"/>
      <c r="D110" s="14" t="s">
        <v>22</v>
      </c>
      <c r="E110" s="20"/>
      <c r="F110" s="16">
        <f>IF(E110=0,P110,O110)</f>
        <v>0</v>
      </c>
      <c r="G110" s="21"/>
      <c r="H110" s="15">
        <f>IF(G110&lt;224,R110,S110)</f>
        <v>0</v>
      </c>
      <c r="I110" s="18"/>
      <c r="J110" s="15">
        <f>IF(I110&lt;10.11,T110,U110)</f>
        <v>0</v>
      </c>
      <c r="K110" s="18"/>
      <c r="L110" s="15">
        <f>IF(K110=0,P110,V110)</f>
        <v>0</v>
      </c>
      <c r="M110" s="15">
        <f>SUM(F110+H110+J110+L110)</f>
        <v>0</v>
      </c>
      <c r="N110" s="39"/>
      <c r="O110">
        <f t="shared" si="20"/>
        <v>2762</v>
      </c>
      <c r="P110" s="1">
        <v>0</v>
      </c>
      <c r="Q110" s="1">
        <f t="shared" si="21"/>
        <v>2762</v>
      </c>
      <c r="R110" s="1">
        <v>0</v>
      </c>
      <c r="S110" s="3" t="e">
        <f t="shared" si="22"/>
        <v>#NUM!</v>
      </c>
      <c r="T110" s="1">
        <v>0</v>
      </c>
      <c r="U110" s="3" t="e">
        <f t="shared" si="23"/>
        <v>#NUM!</v>
      </c>
      <c r="V110" s="1">
        <f t="shared" si="24"/>
        <v>3808</v>
      </c>
      <c r="W110" s="3">
        <f t="shared" si="25"/>
        <v>3808</v>
      </c>
    </row>
    <row r="111" spans="2:23" ht="15" customHeight="1" x14ac:dyDescent="0.2">
      <c r="B111" s="2">
        <v>20</v>
      </c>
      <c r="C111" s="52"/>
      <c r="D111" s="14" t="s">
        <v>23</v>
      </c>
      <c r="E111" s="20"/>
      <c r="F111" s="16">
        <f>IF(E111=0,P111,O111)</f>
        <v>0</v>
      </c>
      <c r="G111" s="21"/>
      <c r="H111" s="15">
        <f>IF(G111&lt;224,R111,S111)</f>
        <v>0</v>
      </c>
      <c r="I111" s="18"/>
      <c r="J111" s="15">
        <f>IF(I111&lt;10.11,T111,U111)</f>
        <v>0</v>
      </c>
      <c r="K111" s="18"/>
      <c r="L111" s="15">
        <f>IF(K111=0,P111,V111)</f>
        <v>0</v>
      </c>
      <c r="M111" s="15">
        <f>SUM(F111+H111+J111+L111)</f>
        <v>0</v>
      </c>
      <c r="N111" s="39"/>
      <c r="O111">
        <f t="shared" si="20"/>
        <v>2762</v>
      </c>
      <c r="P111" s="1">
        <v>0</v>
      </c>
      <c r="Q111" s="1">
        <f t="shared" si="21"/>
        <v>2762</v>
      </c>
      <c r="R111" s="1">
        <v>0</v>
      </c>
      <c r="S111" s="3" t="e">
        <f t="shared" si="22"/>
        <v>#NUM!</v>
      </c>
      <c r="T111" s="1">
        <v>0</v>
      </c>
      <c r="U111" s="3" t="e">
        <f t="shared" si="23"/>
        <v>#NUM!</v>
      </c>
      <c r="V111" s="1">
        <f t="shared" si="24"/>
        <v>3808</v>
      </c>
      <c r="W111" s="3">
        <f t="shared" si="25"/>
        <v>3808</v>
      </c>
    </row>
    <row r="112" spans="2:23" ht="15" customHeight="1" x14ac:dyDescent="0.2">
      <c r="B112" s="2">
        <v>21</v>
      </c>
      <c r="C112" s="32"/>
      <c r="D112" s="14" t="s">
        <v>28</v>
      </c>
      <c r="E112" s="20"/>
      <c r="F112" s="16">
        <f>IF(E112=0,P112,O112)</f>
        <v>0</v>
      </c>
      <c r="G112" s="21"/>
      <c r="H112" s="15">
        <f>IF(G112&lt;224,R112,S112)</f>
        <v>0</v>
      </c>
      <c r="I112" s="18"/>
      <c r="J112" s="15">
        <f>IF(I112&lt;10.11,T112,U112)</f>
        <v>0</v>
      </c>
      <c r="K112" s="18"/>
      <c r="L112" s="15">
        <f>IF(K112=0,P112,V112)</f>
        <v>0</v>
      </c>
      <c r="M112" s="15">
        <f>SUM(F112+H112+J112+L112)</f>
        <v>0</v>
      </c>
      <c r="N112" s="39"/>
      <c r="O112">
        <f t="shared" si="20"/>
        <v>2762</v>
      </c>
      <c r="P112" s="1">
        <v>0</v>
      </c>
      <c r="Q112" s="1">
        <f t="shared" si="21"/>
        <v>2762</v>
      </c>
      <c r="R112" s="1">
        <v>0</v>
      </c>
      <c r="S112" s="3" t="e">
        <f t="shared" si="22"/>
        <v>#NUM!</v>
      </c>
      <c r="T112" s="1">
        <v>0</v>
      </c>
      <c r="U112" s="3" t="e">
        <f t="shared" si="23"/>
        <v>#NUM!</v>
      </c>
      <c r="V112" s="1">
        <f t="shared" si="24"/>
        <v>3808</v>
      </c>
      <c r="W112" s="3">
        <f t="shared" si="25"/>
        <v>3808</v>
      </c>
    </row>
    <row r="113" spans="2:23" ht="15" customHeight="1" x14ac:dyDescent="0.2">
      <c r="B113" s="2">
        <v>22</v>
      </c>
      <c r="C113" s="51"/>
      <c r="D113" s="14" t="s">
        <v>30</v>
      </c>
      <c r="E113" s="20"/>
      <c r="F113" s="16">
        <f>IF(E113=0,P113,O113)</f>
        <v>0</v>
      </c>
      <c r="G113" s="21"/>
      <c r="H113" s="15">
        <f>IF(G113&lt;224,R113,S113)</f>
        <v>0</v>
      </c>
      <c r="I113" s="18"/>
      <c r="J113" s="15">
        <f>IF(I113&lt;10.11,T113,U113)</f>
        <v>0</v>
      </c>
      <c r="K113" s="18"/>
      <c r="L113" s="15">
        <f>IF(K113=0,P113,V113)</f>
        <v>0</v>
      </c>
      <c r="M113" s="15">
        <f>SUM(F113+H113+J113+L113)</f>
        <v>0</v>
      </c>
      <c r="N113" s="39"/>
      <c r="O113">
        <f t="shared" si="20"/>
        <v>2762</v>
      </c>
      <c r="P113" s="1">
        <v>0</v>
      </c>
      <c r="Q113" s="1">
        <f t="shared" si="21"/>
        <v>2762</v>
      </c>
      <c r="R113" s="1">
        <v>0</v>
      </c>
      <c r="S113" s="3" t="e">
        <f t="shared" si="22"/>
        <v>#NUM!</v>
      </c>
      <c r="T113" s="1">
        <v>0</v>
      </c>
      <c r="U113" s="3" t="e">
        <f t="shared" si="23"/>
        <v>#NUM!</v>
      </c>
      <c r="V113" s="1">
        <f t="shared" si="24"/>
        <v>3808</v>
      </c>
      <c r="W113" s="3">
        <f t="shared" si="25"/>
        <v>3808</v>
      </c>
    </row>
    <row r="114" spans="2:23" ht="15" customHeight="1" x14ac:dyDescent="0.2">
      <c r="B114" s="2">
        <v>23</v>
      </c>
      <c r="C114" s="32"/>
      <c r="D114" s="14" t="s">
        <v>31</v>
      </c>
      <c r="E114" s="20"/>
      <c r="F114" s="16">
        <f>IF(E114=0,P114,O114)</f>
        <v>0</v>
      </c>
      <c r="G114" s="21"/>
      <c r="H114" s="15">
        <f>IF(G114&lt;224,R114,S114)</f>
        <v>0</v>
      </c>
      <c r="I114" s="18"/>
      <c r="J114" s="15">
        <f>IF(I114&lt;10.11,T114,U114)</f>
        <v>0</v>
      </c>
      <c r="K114" s="18"/>
      <c r="L114" s="15">
        <f>IF(K114=0,P114,V114)</f>
        <v>0</v>
      </c>
      <c r="M114" s="15">
        <f>SUM(F114+H114+J114+L114)</f>
        <v>0</v>
      </c>
      <c r="N114" s="39"/>
      <c r="O114">
        <f t="shared" si="20"/>
        <v>2762</v>
      </c>
      <c r="P114" s="1">
        <v>0</v>
      </c>
      <c r="Q114" s="1">
        <f t="shared" si="21"/>
        <v>2762</v>
      </c>
      <c r="R114" s="1">
        <v>0</v>
      </c>
      <c r="S114" s="3" t="e">
        <f t="shared" si="22"/>
        <v>#NUM!</v>
      </c>
      <c r="T114" s="1">
        <v>0</v>
      </c>
      <c r="U114" s="3" t="e">
        <f t="shared" si="23"/>
        <v>#NUM!</v>
      </c>
      <c r="V114" s="1">
        <f t="shared" si="24"/>
        <v>3808</v>
      </c>
      <c r="W114" s="3">
        <f t="shared" si="25"/>
        <v>3808</v>
      </c>
    </row>
    <row r="115" spans="2:23" ht="15" customHeight="1" x14ac:dyDescent="0.2">
      <c r="B115" s="2">
        <v>24</v>
      </c>
      <c r="C115" s="32"/>
      <c r="D115" s="14" t="s">
        <v>33</v>
      </c>
      <c r="E115" s="20"/>
      <c r="F115" s="16">
        <f>IF(E115=0,P115,O115)</f>
        <v>0</v>
      </c>
      <c r="G115" s="18"/>
      <c r="H115" s="15">
        <f>IF(G115&lt;224,R115,S115)</f>
        <v>0</v>
      </c>
      <c r="I115" s="18"/>
      <c r="J115" s="15">
        <f>IF(I115&lt;10.11,T115,U115)</f>
        <v>0</v>
      </c>
      <c r="K115" s="18"/>
      <c r="L115" s="15">
        <f>IF(K115=0,P115,V115)</f>
        <v>0</v>
      </c>
      <c r="M115" s="15">
        <f>SUM(F115+H115+J115+L115)</f>
        <v>0</v>
      </c>
      <c r="N115" s="39"/>
      <c r="O115">
        <f t="shared" si="20"/>
        <v>2762</v>
      </c>
      <c r="P115" s="1">
        <v>0</v>
      </c>
      <c r="Q115" s="1">
        <f t="shared" si="21"/>
        <v>2762</v>
      </c>
      <c r="R115" s="1">
        <v>0</v>
      </c>
      <c r="S115" s="3" t="e">
        <f>TRUNC(0.14354*POWER(G115-220,1.4))</f>
        <v>#NUM!</v>
      </c>
      <c r="T115" s="1">
        <v>0</v>
      </c>
      <c r="U115" s="3" t="e">
        <f t="shared" si="23"/>
        <v>#NUM!</v>
      </c>
      <c r="V115" s="1">
        <f t="shared" si="24"/>
        <v>3808</v>
      </c>
      <c r="W115" s="3">
        <f t="shared" si="25"/>
        <v>3808</v>
      </c>
    </row>
    <row r="116" spans="2:23" ht="15" customHeight="1" x14ac:dyDescent="0.25">
      <c r="B116" s="24"/>
      <c r="C116" s="26"/>
      <c r="D116" s="27"/>
      <c r="E116" s="28"/>
      <c r="F116" s="29"/>
      <c r="G116" s="30"/>
      <c r="H116" s="30"/>
      <c r="I116" s="30"/>
      <c r="J116" s="30"/>
      <c r="K116" s="30"/>
      <c r="L116" s="30"/>
      <c r="M116" s="30"/>
      <c r="N116" s="40"/>
      <c r="P116" s="9"/>
      <c r="Q116" s="9"/>
      <c r="R116" s="9"/>
      <c r="S116" s="25"/>
      <c r="T116" s="9"/>
      <c r="U116" s="25"/>
      <c r="V116" s="9"/>
      <c r="W116" s="25"/>
    </row>
    <row r="117" spans="2:23" ht="15" customHeight="1" x14ac:dyDescent="0.2">
      <c r="D117" t="s">
        <v>0</v>
      </c>
      <c r="N117" s="46"/>
    </row>
    <row r="118" spans="2:23" ht="15" customHeight="1" thickBot="1" x14ac:dyDescent="0.25">
      <c r="C118" s="8" t="s">
        <v>43</v>
      </c>
      <c r="N118" s="46"/>
    </row>
    <row r="119" spans="2:23" ht="15" customHeight="1" thickBot="1" x14ac:dyDescent="0.25">
      <c r="B119" s="6"/>
      <c r="C119" s="6" t="s">
        <v>2</v>
      </c>
      <c r="D119" s="6"/>
      <c r="E119" s="17">
        <v>10</v>
      </c>
      <c r="F119" s="6"/>
      <c r="G119" s="6">
        <v>224</v>
      </c>
      <c r="H119" s="6"/>
      <c r="I119" s="6">
        <v>10.11</v>
      </c>
      <c r="J119" s="6"/>
      <c r="K119" s="6">
        <v>75</v>
      </c>
      <c r="L119" s="6"/>
      <c r="M119" s="6"/>
      <c r="N119" s="38"/>
    </row>
    <row r="120" spans="2:23" ht="15" customHeight="1" thickBot="1" x14ac:dyDescent="0.25">
      <c r="B120" s="6"/>
      <c r="C120" s="6" t="s">
        <v>3</v>
      </c>
      <c r="D120" s="6" t="s">
        <v>4</v>
      </c>
      <c r="E120" s="6" t="s">
        <v>5</v>
      </c>
      <c r="F120" s="6" t="s">
        <v>6</v>
      </c>
      <c r="G120" s="6" t="s">
        <v>7</v>
      </c>
      <c r="H120" s="6" t="s">
        <v>6</v>
      </c>
      <c r="I120" s="6" t="s">
        <v>8</v>
      </c>
      <c r="J120" s="6" t="s">
        <v>6</v>
      </c>
      <c r="K120" s="6" t="s">
        <v>9</v>
      </c>
      <c r="L120" s="6" t="s">
        <v>6</v>
      </c>
      <c r="M120" s="6" t="s">
        <v>10</v>
      </c>
      <c r="N120" s="38"/>
    </row>
    <row r="121" spans="2:23" ht="15" customHeight="1" x14ac:dyDescent="0.2">
      <c r="B121" s="4">
        <v>1</v>
      </c>
      <c r="C121" s="31" t="s">
        <v>171</v>
      </c>
      <c r="D121" s="13" t="s">
        <v>24</v>
      </c>
      <c r="E121" s="20">
        <v>7.32</v>
      </c>
      <c r="F121" s="16">
        <f>IF(E121=0,P121,O121)</f>
        <v>254</v>
      </c>
      <c r="G121" s="18">
        <v>446</v>
      </c>
      <c r="H121" s="15">
        <f>IF(G121&lt;224,R121,S121)</f>
        <v>283</v>
      </c>
      <c r="I121" s="18">
        <v>60.5</v>
      </c>
      <c r="J121" s="15">
        <f>IF(I121&lt;10.11,T121,U121)</f>
        <v>399</v>
      </c>
      <c r="K121" s="18">
        <v>45.53</v>
      </c>
      <c r="L121" s="15">
        <f>IF(K121=0,P121,V121)</f>
        <v>702</v>
      </c>
      <c r="M121" s="15">
        <f>SUM(F121+H121+J121+L121)</f>
        <v>1638</v>
      </c>
      <c r="N121" s="39"/>
      <c r="O121">
        <f t="shared" ref="O121:O144" si="26">IF(E121&lt;10,Q121,P121)</f>
        <v>254</v>
      </c>
      <c r="P121" s="1">
        <v>0</v>
      </c>
      <c r="Q121" s="1">
        <f>TRUNC(42.791*POWER(10-E121,1.81))</f>
        <v>254</v>
      </c>
      <c r="R121" s="1">
        <v>0</v>
      </c>
      <c r="S121" s="3">
        <f>TRUNC(0.14354*POWER(G121-220,1.4))</f>
        <v>283</v>
      </c>
      <c r="T121" s="1">
        <v>0</v>
      </c>
      <c r="U121" s="3">
        <f>TRUNC(5.33*POWER(I121-9.9,1.1))</f>
        <v>399</v>
      </c>
      <c r="V121" s="1">
        <f>IF(K121&lt;75,W121,P121)</f>
        <v>702</v>
      </c>
      <c r="W121" s="3">
        <f>TRUNC(1.53775*POWER(75-K121,1.81))</f>
        <v>702</v>
      </c>
    </row>
    <row r="122" spans="2:23" ht="15" customHeight="1" x14ac:dyDescent="0.2">
      <c r="B122" s="2">
        <v>2</v>
      </c>
      <c r="C122" s="32" t="s">
        <v>140</v>
      </c>
      <c r="D122" s="14" t="s">
        <v>19</v>
      </c>
      <c r="E122" s="20">
        <v>7.65</v>
      </c>
      <c r="F122" s="16">
        <f>IF(E122=0,P122,O122)</f>
        <v>200</v>
      </c>
      <c r="G122" s="18">
        <v>390</v>
      </c>
      <c r="H122" s="15">
        <f>IF(G122&lt;224,R122,S122)</f>
        <v>190</v>
      </c>
      <c r="I122" s="18">
        <v>39.9</v>
      </c>
      <c r="J122" s="15">
        <f>IF(I122&lt;10.11,T122,U122)</f>
        <v>224</v>
      </c>
      <c r="K122" s="18">
        <v>50.01</v>
      </c>
      <c r="L122" s="15">
        <f>IF(K122=0,P122,V122)</f>
        <v>521</v>
      </c>
      <c r="M122" s="15">
        <f>SUM(F122+H122+J122+L122)</f>
        <v>1135</v>
      </c>
      <c r="N122" s="39"/>
      <c r="O122">
        <f t="shared" si="26"/>
        <v>200</v>
      </c>
      <c r="P122" s="1">
        <v>0</v>
      </c>
      <c r="Q122" s="1">
        <f t="shared" ref="Q122:Q144" si="27">TRUNC(42.791*POWER(10-E122,1.81))</f>
        <v>200</v>
      </c>
      <c r="R122" s="1">
        <v>0</v>
      </c>
      <c r="S122" s="3">
        <f t="shared" ref="S122:S143" si="28">TRUNC(0.14354*POWER(G122-220,1.4))</f>
        <v>190</v>
      </c>
      <c r="T122" s="1">
        <v>0</v>
      </c>
      <c r="U122" s="3">
        <f t="shared" ref="U122:U144" si="29">TRUNC(5.33*POWER(I122-9.9,1.1))</f>
        <v>224</v>
      </c>
      <c r="V122" s="1">
        <f t="shared" ref="V122:V144" si="30">IF(K122&lt;75,W122,P122)</f>
        <v>521</v>
      </c>
      <c r="W122" s="3">
        <f t="shared" ref="W122:W144" si="31">TRUNC(1.53775*POWER(75-K122,1.81))</f>
        <v>521</v>
      </c>
    </row>
    <row r="123" spans="2:23" ht="15" customHeight="1" x14ac:dyDescent="0.2">
      <c r="B123" s="2">
        <v>3</v>
      </c>
      <c r="C123" s="32" t="s">
        <v>113</v>
      </c>
      <c r="D123" s="14" t="s">
        <v>12</v>
      </c>
      <c r="E123" s="20">
        <v>7.57</v>
      </c>
      <c r="F123" s="16">
        <f>IF(E123=0,P123,O123)</f>
        <v>213</v>
      </c>
      <c r="G123" s="18">
        <v>405</v>
      </c>
      <c r="H123" s="15">
        <f>IF(G123&lt;224,R123,S123)</f>
        <v>214</v>
      </c>
      <c r="I123" s="18">
        <v>36.1</v>
      </c>
      <c r="J123" s="15">
        <f>IF(I123&lt;10.11,T123,U123)</f>
        <v>193</v>
      </c>
      <c r="K123" s="18">
        <v>51.19</v>
      </c>
      <c r="L123" s="15">
        <f>IF(K123=0,P123,V123)</f>
        <v>477</v>
      </c>
      <c r="M123" s="15">
        <f>SUM(F123+H123+J123+L123)</f>
        <v>1097</v>
      </c>
      <c r="N123" s="39"/>
      <c r="O123">
        <f t="shared" si="26"/>
        <v>213</v>
      </c>
      <c r="P123" s="1">
        <v>0</v>
      </c>
      <c r="Q123" s="1">
        <f t="shared" si="27"/>
        <v>213</v>
      </c>
      <c r="R123" s="1">
        <v>0</v>
      </c>
      <c r="S123" s="3">
        <f t="shared" si="28"/>
        <v>214</v>
      </c>
      <c r="T123" s="1">
        <v>0</v>
      </c>
      <c r="U123" s="3">
        <f t="shared" si="29"/>
        <v>193</v>
      </c>
      <c r="V123" s="1">
        <f t="shared" si="30"/>
        <v>477</v>
      </c>
      <c r="W123" s="3">
        <f t="shared" si="31"/>
        <v>477</v>
      </c>
    </row>
    <row r="124" spans="2:23" ht="15" customHeight="1" x14ac:dyDescent="0.2">
      <c r="B124" s="2">
        <v>4</v>
      </c>
      <c r="C124" s="32" t="s">
        <v>162</v>
      </c>
      <c r="D124" s="14" t="s">
        <v>29</v>
      </c>
      <c r="E124" s="20">
        <v>7.7</v>
      </c>
      <c r="F124" s="16">
        <f>IF(E124=0,P124,O124)</f>
        <v>193</v>
      </c>
      <c r="G124" s="18">
        <v>415</v>
      </c>
      <c r="H124" s="15">
        <f>IF(G124&lt;224,R124,S124)</f>
        <v>230</v>
      </c>
      <c r="I124" s="18">
        <v>32.5</v>
      </c>
      <c r="J124" s="15">
        <f>IF(I124&lt;10.11,T124,U124)</f>
        <v>164</v>
      </c>
      <c r="K124" s="18">
        <v>51.4</v>
      </c>
      <c r="L124" s="15">
        <f>IF(K124=0,P124,V124)</f>
        <v>469</v>
      </c>
      <c r="M124" s="15">
        <f>SUM(F124+H124+J124+L124)</f>
        <v>1056</v>
      </c>
      <c r="N124" s="39"/>
      <c r="O124">
        <f t="shared" si="26"/>
        <v>193</v>
      </c>
      <c r="P124" s="1">
        <v>0</v>
      </c>
      <c r="Q124" s="1">
        <f t="shared" si="27"/>
        <v>193</v>
      </c>
      <c r="R124" s="1">
        <v>0</v>
      </c>
      <c r="S124" s="3">
        <f t="shared" si="28"/>
        <v>230</v>
      </c>
      <c r="T124" s="1">
        <v>0</v>
      </c>
      <c r="U124" s="3">
        <f t="shared" si="29"/>
        <v>164</v>
      </c>
      <c r="V124" s="1">
        <f t="shared" si="30"/>
        <v>469</v>
      </c>
      <c r="W124" s="3">
        <f t="shared" si="31"/>
        <v>469</v>
      </c>
    </row>
    <row r="125" spans="2:23" ht="15" customHeight="1" x14ac:dyDescent="0.2">
      <c r="B125" s="2">
        <v>5</v>
      </c>
      <c r="C125" s="32" t="s">
        <v>123</v>
      </c>
      <c r="D125" s="14" t="s">
        <v>18</v>
      </c>
      <c r="E125" s="20">
        <v>7.91</v>
      </c>
      <c r="F125" s="16">
        <f>IF(E125=0,P125,O125)</f>
        <v>162</v>
      </c>
      <c r="G125" s="18">
        <v>387</v>
      </c>
      <c r="H125" s="15">
        <f>IF(G125&lt;224,R125,S125)</f>
        <v>185</v>
      </c>
      <c r="I125" s="18">
        <v>40.6</v>
      </c>
      <c r="J125" s="15">
        <f>IF(I125&lt;10.11,T125,U125)</f>
        <v>230</v>
      </c>
      <c r="K125" s="18">
        <v>53.13</v>
      </c>
      <c r="L125" s="15">
        <f>IF(K125=0,P125,V125)</f>
        <v>409</v>
      </c>
      <c r="M125" s="15">
        <f>SUM(F125+H125+J125+L125)</f>
        <v>986</v>
      </c>
      <c r="N125" s="39"/>
      <c r="O125">
        <f t="shared" si="26"/>
        <v>162</v>
      </c>
      <c r="P125" s="1">
        <v>0</v>
      </c>
      <c r="Q125" s="1">
        <f t="shared" si="27"/>
        <v>162</v>
      </c>
      <c r="R125" s="1">
        <v>0</v>
      </c>
      <c r="S125" s="3">
        <f t="shared" si="28"/>
        <v>185</v>
      </c>
      <c r="T125" s="1">
        <v>0</v>
      </c>
      <c r="U125" s="3">
        <f t="shared" si="29"/>
        <v>230</v>
      </c>
      <c r="V125" s="1">
        <f t="shared" si="30"/>
        <v>409</v>
      </c>
      <c r="W125" s="3">
        <f t="shared" si="31"/>
        <v>409</v>
      </c>
    </row>
    <row r="126" spans="2:23" ht="15" customHeight="1" x14ac:dyDescent="0.2">
      <c r="B126" s="2">
        <v>6</v>
      </c>
      <c r="C126" s="32" t="s">
        <v>143</v>
      </c>
      <c r="D126" s="14" t="s">
        <v>26</v>
      </c>
      <c r="E126" s="20">
        <v>7.97</v>
      </c>
      <c r="F126" s="16">
        <f>IF(E126=0,P126,O126)</f>
        <v>154</v>
      </c>
      <c r="G126" s="18">
        <v>364</v>
      </c>
      <c r="H126" s="15">
        <f>IF(G126&lt;224,R126,S126)</f>
        <v>150</v>
      </c>
      <c r="I126" s="18">
        <v>31.6</v>
      </c>
      <c r="J126" s="15">
        <f>IF(I126&lt;10.11,T126,U126)</f>
        <v>157</v>
      </c>
      <c r="K126" s="18">
        <v>52.87</v>
      </c>
      <c r="L126" s="15">
        <f>IF(K126=0,P126,V126)</f>
        <v>418</v>
      </c>
      <c r="M126" s="15">
        <f>SUM(F126+H126+J126+L126)</f>
        <v>879</v>
      </c>
      <c r="N126" s="39"/>
      <c r="O126">
        <f t="shared" si="26"/>
        <v>154</v>
      </c>
      <c r="P126" s="1">
        <v>0</v>
      </c>
      <c r="Q126" s="1">
        <f t="shared" si="27"/>
        <v>154</v>
      </c>
      <c r="R126" s="1">
        <v>0</v>
      </c>
      <c r="S126" s="3">
        <f t="shared" si="28"/>
        <v>150</v>
      </c>
      <c r="T126" s="1">
        <v>0</v>
      </c>
      <c r="U126" s="3">
        <f t="shared" si="29"/>
        <v>157</v>
      </c>
      <c r="V126" s="1">
        <f t="shared" si="30"/>
        <v>418</v>
      </c>
      <c r="W126" s="3">
        <f t="shared" si="31"/>
        <v>418</v>
      </c>
    </row>
    <row r="127" spans="2:23" ht="15" customHeight="1" x14ac:dyDescent="0.2">
      <c r="B127" s="2">
        <v>7</v>
      </c>
      <c r="C127" s="32" t="s">
        <v>112</v>
      </c>
      <c r="D127" s="14" t="s">
        <v>11</v>
      </c>
      <c r="E127" s="20">
        <v>7.95</v>
      </c>
      <c r="F127" s="16">
        <f>IF(E127=0,P127,O127)</f>
        <v>156</v>
      </c>
      <c r="G127" s="18">
        <v>395</v>
      </c>
      <c r="H127" s="15">
        <f>IF(G127&lt;224,R127,S127)</f>
        <v>198</v>
      </c>
      <c r="I127" s="18">
        <v>32.299999999999997</v>
      </c>
      <c r="J127" s="15">
        <f>IF(I127&lt;10.11,T127,U127)</f>
        <v>162</v>
      </c>
      <c r="K127" s="18">
        <v>55.95</v>
      </c>
      <c r="L127" s="15">
        <f>IF(K127=0,P127,V127)</f>
        <v>318</v>
      </c>
      <c r="M127" s="15">
        <f>SUM(F127+H127+J127+L127)</f>
        <v>834</v>
      </c>
      <c r="N127" s="39"/>
      <c r="O127">
        <f t="shared" si="26"/>
        <v>156</v>
      </c>
      <c r="P127" s="1">
        <v>0</v>
      </c>
      <c r="Q127" s="1">
        <f t="shared" si="27"/>
        <v>156</v>
      </c>
      <c r="R127" s="1">
        <v>0</v>
      </c>
      <c r="S127" s="3">
        <f t="shared" si="28"/>
        <v>198</v>
      </c>
      <c r="T127" s="1">
        <v>0</v>
      </c>
      <c r="U127" s="3">
        <f t="shared" si="29"/>
        <v>162</v>
      </c>
      <c r="V127" s="1">
        <f t="shared" si="30"/>
        <v>318</v>
      </c>
      <c r="W127" s="3">
        <f t="shared" si="31"/>
        <v>318</v>
      </c>
    </row>
    <row r="128" spans="2:23" ht="15" customHeight="1" x14ac:dyDescent="0.2">
      <c r="B128" s="2">
        <v>8</v>
      </c>
      <c r="C128" s="32" t="s">
        <v>161</v>
      </c>
      <c r="D128" s="14" t="s">
        <v>27</v>
      </c>
      <c r="E128" s="20">
        <v>7.83</v>
      </c>
      <c r="F128" s="16">
        <f>IF(E128=0,P128,O128)</f>
        <v>173</v>
      </c>
      <c r="G128" s="18">
        <v>400</v>
      </c>
      <c r="H128" s="15">
        <f>IF(G128&lt;224,R128,S128)</f>
        <v>206</v>
      </c>
      <c r="I128" s="18">
        <v>24.6</v>
      </c>
      <c r="J128" s="15">
        <f>IF(I128&lt;10.11,T128,U128)</f>
        <v>102</v>
      </c>
      <c r="K128" s="18">
        <v>56.9</v>
      </c>
      <c r="L128" s="15">
        <f>IF(K128=0,P128,V128)</f>
        <v>290</v>
      </c>
      <c r="M128" s="15">
        <f>SUM(F128+H128+J128+L128)</f>
        <v>771</v>
      </c>
      <c r="N128" s="39"/>
      <c r="O128">
        <f t="shared" si="26"/>
        <v>173</v>
      </c>
      <c r="P128" s="1">
        <v>0</v>
      </c>
      <c r="Q128" s="1">
        <f t="shared" si="27"/>
        <v>173</v>
      </c>
      <c r="R128" s="1">
        <v>0</v>
      </c>
      <c r="S128" s="3">
        <f t="shared" si="28"/>
        <v>206</v>
      </c>
      <c r="T128" s="1">
        <v>0</v>
      </c>
      <c r="U128" s="3">
        <f t="shared" si="29"/>
        <v>102</v>
      </c>
      <c r="V128" s="1">
        <f t="shared" si="30"/>
        <v>290</v>
      </c>
      <c r="W128" s="3">
        <f t="shared" si="31"/>
        <v>290</v>
      </c>
    </row>
    <row r="129" spans="2:23" ht="15" customHeight="1" x14ac:dyDescent="0.2">
      <c r="B129" s="2">
        <v>9</v>
      </c>
      <c r="C129" s="32" t="s">
        <v>122</v>
      </c>
      <c r="D129" s="14" t="s">
        <v>17</v>
      </c>
      <c r="E129" s="20">
        <v>8.44</v>
      </c>
      <c r="F129" s="16">
        <f>IF(E129=0,P129,O129)</f>
        <v>95</v>
      </c>
      <c r="G129" s="18">
        <v>367</v>
      </c>
      <c r="H129" s="15">
        <f>IF(G129&lt;224,R129,S129)</f>
        <v>155</v>
      </c>
      <c r="I129" s="18">
        <v>30.1</v>
      </c>
      <c r="J129" s="15">
        <f>IF(I129&lt;10.11,T129,U129)</f>
        <v>145</v>
      </c>
      <c r="K129" s="18">
        <v>54.28</v>
      </c>
      <c r="L129" s="15">
        <f>IF(K129=0,P129,V129)</f>
        <v>371</v>
      </c>
      <c r="M129" s="15">
        <f>SUM(F129+H129+J129+L129)</f>
        <v>766</v>
      </c>
      <c r="N129" s="39"/>
      <c r="O129">
        <f t="shared" si="26"/>
        <v>95</v>
      </c>
      <c r="P129" s="1">
        <v>0</v>
      </c>
      <c r="Q129" s="1">
        <f t="shared" si="27"/>
        <v>95</v>
      </c>
      <c r="R129" s="1">
        <v>0</v>
      </c>
      <c r="S129" s="3">
        <f t="shared" si="28"/>
        <v>155</v>
      </c>
      <c r="T129" s="1">
        <v>0</v>
      </c>
      <c r="U129" s="3">
        <f t="shared" si="29"/>
        <v>145</v>
      </c>
      <c r="V129" s="1">
        <f t="shared" si="30"/>
        <v>371</v>
      </c>
      <c r="W129" s="3">
        <f t="shared" si="31"/>
        <v>371</v>
      </c>
    </row>
    <row r="130" spans="2:23" ht="15" customHeight="1" x14ac:dyDescent="0.2">
      <c r="B130" s="1">
        <v>10</v>
      </c>
      <c r="C130" s="50" t="s">
        <v>121</v>
      </c>
      <c r="D130" s="14" t="s">
        <v>13</v>
      </c>
      <c r="E130" s="20">
        <v>8.3800000000000008</v>
      </c>
      <c r="F130" s="16">
        <f>IF(E130=0,P130,O130)</f>
        <v>102</v>
      </c>
      <c r="G130" s="18">
        <v>372</v>
      </c>
      <c r="H130" s="15">
        <f>IF(G130&lt;224,R130,S130)</f>
        <v>162</v>
      </c>
      <c r="I130" s="18">
        <v>32.200000000000003</v>
      </c>
      <c r="J130" s="15">
        <f>IF(I130&lt;10.11,T130,U130)</f>
        <v>162</v>
      </c>
      <c r="K130" s="18">
        <v>57.83</v>
      </c>
      <c r="L130" s="15">
        <f>IF(K130=0,P130,V130)</f>
        <v>264</v>
      </c>
      <c r="M130" s="15">
        <f>SUM(F130+H130+J130+L130)</f>
        <v>690</v>
      </c>
      <c r="N130" s="39"/>
      <c r="O130">
        <f t="shared" si="26"/>
        <v>102</v>
      </c>
      <c r="P130" s="1">
        <v>0</v>
      </c>
      <c r="Q130" s="1">
        <f t="shared" si="27"/>
        <v>102</v>
      </c>
      <c r="R130" s="1">
        <v>0</v>
      </c>
      <c r="S130" s="3">
        <f t="shared" si="28"/>
        <v>162</v>
      </c>
      <c r="T130" s="1">
        <v>0</v>
      </c>
      <c r="U130" s="3">
        <f t="shared" si="29"/>
        <v>162</v>
      </c>
      <c r="V130" s="1">
        <f t="shared" si="30"/>
        <v>264</v>
      </c>
      <c r="W130" s="3">
        <f t="shared" si="31"/>
        <v>264</v>
      </c>
    </row>
    <row r="131" spans="2:23" ht="15" customHeight="1" x14ac:dyDescent="0.2">
      <c r="B131" s="2">
        <v>11</v>
      </c>
      <c r="C131" s="32" t="s">
        <v>163</v>
      </c>
      <c r="D131" s="14" t="s">
        <v>34</v>
      </c>
      <c r="E131" s="20">
        <v>8.65</v>
      </c>
      <c r="F131" s="16">
        <f>IF(E131=0,P131,O131)</f>
        <v>73</v>
      </c>
      <c r="G131" s="18">
        <v>334</v>
      </c>
      <c r="H131" s="15">
        <f>IF(G131&lt;224,R131,S131)</f>
        <v>108</v>
      </c>
      <c r="I131" s="18">
        <v>26.8</v>
      </c>
      <c r="J131" s="15">
        <f>IF(I131&lt;10.11,T131,U131)</f>
        <v>119</v>
      </c>
      <c r="K131" s="18">
        <v>59.13</v>
      </c>
      <c r="L131" s="15">
        <f>IF(K131=0,P131,V131)</f>
        <v>229</v>
      </c>
      <c r="M131" s="15">
        <f>SUM(F131+H131+J131+L131)</f>
        <v>529</v>
      </c>
      <c r="N131" s="39"/>
      <c r="O131">
        <f t="shared" si="26"/>
        <v>73</v>
      </c>
      <c r="P131" s="1">
        <v>0</v>
      </c>
      <c r="Q131" s="1">
        <f t="shared" si="27"/>
        <v>73</v>
      </c>
      <c r="R131" s="1">
        <v>0</v>
      </c>
      <c r="S131" s="3">
        <f t="shared" si="28"/>
        <v>108</v>
      </c>
      <c r="T131" s="1">
        <v>0</v>
      </c>
      <c r="U131" s="3">
        <f t="shared" si="29"/>
        <v>119</v>
      </c>
      <c r="V131" s="1">
        <f t="shared" si="30"/>
        <v>229</v>
      </c>
      <c r="W131" s="3">
        <f t="shared" si="31"/>
        <v>229</v>
      </c>
    </row>
    <row r="132" spans="2:23" ht="15" customHeight="1" x14ac:dyDescent="0.25">
      <c r="B132" s="2">
        <v>12</v>
      </c>
      <c r="C132" s="53" t="s">
        <v>141</v>
      </c>
      <c r="D132" s="14" t="s">
        <v>20</v>
      </c>
      <c r="E132" s="20">
        <v>8.93</v>
      </c>
      <c r="F132" s="16">
        <f>IF(E132=0,P132,O132)</f>
        <v>48</v>
      </c>
      <c r="G132" s="18">
        <v>355</v>
      </c>
      <c r="H132" s="15">
        <f>IF(G132&lt;224,R132,S132)</f>
        <v>137</v>
      </c>
      <c r="I132" s="18">
        <v>35.5</v>
      </c>
      <c r="J132" s="15">
        <f>IF(I132&lt;10.11,T132,U132)</f>
        <v>188</v>
      </c>
      <c r="K132" s="18">
        <v>64.73</v>
      </c>
      <c r="L132" s="15">
        <f>IF(K132=0,P132,V132)</f>
        <v>104</v>
      </c>
      <c r="M132" s="15">
        <f>SUM(F132+H132+J132+L132)</f>
        <v>477</v>
      </c>
      <c r="N132" s="39"/>
      <c r="O132">
        <f t="shared" si="26"/>
        <v>48</v>
      </c>
      <c r="P132" s="1">
        <v>0</v>
      </c>
      <c r="Q132" s="1">
        <f t="shared" si="27"/>
        <v>48</v>
      </c>
      <c r="R132" s="1">
        <v>0</v>
      </c>
      <c r="S132" s="3">
        <f t="shared" si="28"/>
        <v>137</v>
      </c>
      <c r="T132" s="1">
        <v>0</v>
      </c>
      <c r="U132" s="3">
        <f t="shared" si="29"/>
        <v>188</v>
      </c>
      <c r="V132" s="1">
        <f t="shared" si="30"/>
        <v>104</v>
      </c>
      <c r="W132" s="3">
        <f t="shared" si="31"/>
        <v>104</v>
      </c>
    </row>
    <row r="133" spans="2:23" ht="15" customHeight="1" x14ac:dyDescent="0.2">
      <c r="B133" s="2">
        <v>13</v>
      </c>
      <c r="C133" s="32" t="s">
        <v>180</v>
      </c>
      <c r="D133" s="14" t="s">
        <v>32</v>
      </c>
      <c r="E133" s="20">
        <v>8.6999999999999993</v>
      </c>
      <c r="F133" s="16">
        <f>IF(E133=0,P133,O133)</f>
        <v>68</v>
      </c>
      <c r="G133" s="18">
        <v>342</v>
      </c>
      <c r="H133" s="15">
        <f>IF(G133&lt;224,R133,S133)</f>
        <v>119</v>
      </c>
      <c r="I133" s="18">
        <v>28</v>
      </c>
      <c r="J133" s="15">
        <f>IF(I133&lt;10.11,T133,U133)</f>
        <v>128</v>
      </c>
      <c r="K133" s="18">
        <v>62.02</v>
      </c>
      <c r="L133" s="15">
        <f>IF(K133=0,P133,V133)</f>
        <v>159</v>
      </c>
      <c r="M133" s="15">
        <f>SUM(F133+H133+J133+L133)</f>
        <v>474</v>
      </c>
      <c r="N133" s="39"/>
      <c r="O133">
        <f t="shared" si="26"/>
        <v>68</v>
      </c>
      <c r="P133" s="1">
        <v>0</v>
      </c>
      <c r="Q133" s="1">
        <f t="shared" si="27"/>
        <v>68</v>
      </c>
      <c r="R133" s="1">
        <v>0</v>
      </c>
      <c r="S133" s="3">
        <f t="shared" si="28"/>
        <v>119</v>
      </c>
      <c r="T133" s="1">
        <v>0</v>
      </c>
      <c r="U133" s="3">
        <f t="shared" si="29"/>
        <v>128</v>
      </c>
      <c r="V133" s="1">
        <f t="shared" si="30"/>
        <v>159</v>
      </c>
      <c r="W133" s="3">
        <f t="shared" si="31"/>
        <v>159</v>
      </c>
    </row>
    <row r="134" spans="2:23" ht="15" customHeight="1" x14ac:dyDescent="0.2">
      <c r="B134" s="2">
        <v>14</v>
      </c>
      <c r="C134" s="32" t="s">
        <v>142</v>
      </c>
      <c r="D134" s="14" t="s">
        <v>25</v>
      </c>
      <c r="E134" s="20">
        <v>8.98</v>
      </c>
      <c r="F134" s="16">
        <f>IF(E134=0,P134,O134)</f>
        <v>44</v>
      </c>
      <c r="G134" s="18">
        <v>297</v>
      </c>
      <c r="H134" s="15">
        <f>IF(G134&lt;224,R134,S134)</f>
        <v>62</v>
      </c>
      <c r="I134" s="18">
        <v>31.7</v>
      </c>
      <c r="J134" s="15">
        <f>IF(I134&lt;10.11,T134,U134)</f>
        <v>158</v>
      </c>
      <c r="K134" s="18">
        <v>61.04</v>
      </c>
      <c r="L134" s="15">
        <f>IF(K134=0,P134,V134)</f>
        <v>181</v>
      </c>
      <c r="M134" s="15">
        <f>SUM(F134+H134+J134+L134)</f>
        <v>445</v>
      </c>
      <c r="N134" s="39"/>
      <c r="O134">
        <f t="shared" si="26"/>
        <v>44</v>
      </c>
      <c r="P134" s="1">
        <v>0</v>
      </c>
      <c r="Q134" s="1">
        <f t="shared" si="27"/>
        <v>44</v>
      </c>
      <c r="R134" s="1">
        <v>0</v>
      </c>
      <c r="S134" s="3">
        <f t="shared" si="28"/>
        <v>62</v>
      </c>
      <c r="T134" s="1">
        <v>0</v>
      </c>
      <c r="U134" s="3">
        <f t="shared" si="29"/>
        <v>158</v>
      </c>
      <c r="V134" s="1">
        <f t="shared" si="30"/>
        <v>181</v>
      </c>
      <c r="W134" s="3">
        <f t="shared" si="31"/>
        <v>181</v>
      </c>
    </row>
    <row r="135" spans="2:23" ht="15" customHeight="1" x14ac:dyDescent="0.2">
      <c r="B135" s="2">
        <v>15</v>
      </c>
      <c r="C135" s="32"/>
      <c r="D135" s="14" t="s">
        <v>14</v>
      </c>
      <c r="E135" s="20"/>
      <c r="F135" s="16">
        <f>IF(E135=0,P135,O135)</f>
        <v>0</v>
      </c>
      <c r="G135" s="18"/>
      <c r="H135" s="15">
        <f>IF(G135&lt;224,R135,S135)</f>
        <v>0</v>
      </c>
      <c r="I135" s="18"/>
      <c r="J135" s="15">
        <f>IF(I135&lt;10.11,T135,U135)</f>
        <v>0</v>
      </c>
      <c r="K135" s="18"/>
      <c r="L135" s="15">
        <f>IF(K135=0,P135,V135)</f>
        <v>0</v>
      </c>
      <c r="M135" s="15">
        <f>SUM(F135+H135+J135+L135)</f>
        <v>0</v>
      </c>
      <c r="N135" s="39"/>
      <c r="O135">
        <f t="shared" si="26"/>
        <v>2762</v>
      </c>
      <c r="P135" s="1">
        <v>0</v>
      </c>
      <c r="Q135" s="1">
        <f t="shared" si="27"/>
        <v>2762</v>
      </c>
      <c r="R135" s="1">
        <v>0</v>
      </c>
      <c r="S135" s="3" t="e">
        <f t="shared" si="28"/>
        <v>#NUM!</v>
      </c>
      <c r="T135" s="1">
        <v>0</v>
      </c>
      <c r="U135" s="3" t="e">
        <f t="shared" si="29"/>
        <v>#NUM!</v>
      </c>
      <c r="V135" s="1">
        <f t="shared" si="30"/>
        <v>3808</v>
      </c>
      <c r="W135" s="3">
        <f t="shared" si="31"/>
        <v>3808</v>
      </c>
    </row>
    <row r="136" spans="2:23" ht="15" customHeight="1" x14ac:dyDescent="0.2">
      <c r="B136" s="2">
        <v>16</v>
      </c>
      <c r="C136" s="32"/>
      <c r="D136" s="14" t="s">
        <v>15</v>
      </c>
      <c r="E136" s="20"/>
      <c r="F136" s="16">
        <f>IF(E136=0,P136,O136)</f>
        <v>0</v>
      </c>
      <c r="G136" s="18"/>
      <c r="H136" s="15">
        <f>IF(G136&lt;224,R136,S136)</f>
        <v>0</v>
      </c>
      <c r="I136" s="18"/>
      <c r="J136" s="15">
        <f>IF(I136&lt;10.11,T136,U136)</f>
        <v>0</v>
      </c>
      <c r="K136" s="18"/>
      <c r="L136" s="15">
        <f>IF(K136=0,P136,V136)</f>
        <v>0</v>
      </c>
      <c r="M136" s="15">
        <f>SUM(F136+H136+J136+L136)</f>
        <v>0</v>
      </c>
      <c r="N136" s="39"/>
      <c r="O136">
        <f t="shared" si="26"/>
        <v>2762</v>
      </c>
      <c r="P136" s="1">
        <v>0</v>
      </c>
      <c r="Q136" s="1">
        <f t="shared" si="27"/>
        <v>2762</v>
      </c>
      <c r="R136" s="1">
        <v>0</v>
      </c>
      <c r="S136" s="3" t="e">
        <f t="shared" si="28"/>
        <v>#NUM!</v>
      </c>
      <c r="T136" s="1">
        <v>0</v>
      </c>
      <c r="U136" s="3" t="e">
        <f t="shared" si="29"/>
        <v>#NUM!</v>
      </c>
      <c r="V136" s="1">
        <f t="shared" si="30"/>
        <v>3808</v>
      </c>
      <c r="W136" s="3">
        <f t="shared" si="31"/>
        <v>3808</v>
      </c>
    </row>
    <row r="137" spans="2:23" ht="15" customHeight="1" x14ac:dyDescent="0.2">
      <c r="B137" s="2">
        <v>17</v>
      </c>
      <c r="C137" s="32"/>
      <c r="D137" s="14" t="s">
        <v>16</v>
      </c>
      <c r="E137" s="20"/>
      <c r="F137" s="16">
        <f>IF(E137=0,P137,O137)</f>
        <v>0</v>
      </c>
      <c r="G137" s="18"/>
      <c r="H137" s="15">
        <f>IF(G137&lt;224,R137,S137)</f>
        <v>0</v>
      </c>
      <c r="I137" s="18"/>
      <c r="J137" s="15">
        <f>IF(I137&lt;10.11,T137,U137)</f>
        <v>0</v>
      </c>
      <c r="K137" s="18"/>
      <c r="L137" s="15">
        <f>IF(K137=0,P137,V137)</f>
        <v>0</v>
      </c>
      <c r="M137" s="15">
        <f>SUM(F137+H137+J137+L137)</f>
        <v>0</v>
      </c>
      <c r="N137" s="39"/>
      <c r="O137">
        <f t="shared" si="26"/>
        <v>2762</v>
      </c>
      <c r="P137" s="1">
        <v>0</v>
      </c>
      <c r="Q137" s="1">
        <f t="shared" si="27"/>
        <v>2762</v>
      </c>
      <c r="R137" s="1">
        <v>0</v>
      </c>
      <c r="S137" s="3" t="e">
        <f t="shared" si="28"/>
        <v>#NUM!</v>
      </c>
      <c r="T137" s="1">
        <v>0</v>
      </c>
      <c r="U137" s="3" t="e">
        <f t="shared" si="29"/>
        <v>#NUM!</v>
      </c>
      <c r="V137" s="1">
        <f t="shared" si="30"/>
        <v>3808</v>
      </c>
      <c r="W137" s="3">
        <f t="shared" si="31"/>
        <v>3808</v>
      </c>
    </row>
    <row r="138" spans="2:23" ht="15" customHeight="1" x14ac:dyDescent="0.2">
      <c r="B138" s="2">
        <v>18</v>
      </c>
      <c r="C138" s="32"/>
      <c r="D138" s="14" t="s">
        <v>21</v>
      </c>
      <c r="E138" s="20"/>
      <c r="F138" s="16">
        <f>IF(E138=0,P138,O138)</f>
        <v>0</v>
      </c>
      <c r="G138" s="18"/>
      <c r="H138" s="15">
        <f>IF(G138&lt;224,R138,S138)</f>
        <v>0</v>
      </c>
      <c r="I138" s="18"/>
      <c r="J138" s="15">
        <f>IF(I138&lt;10.11,T138,U138)</f>
        <v>0</v>
      </c>
      <c r="K138" s="18"/>
      <c r="L138" s="15">
        <f>IF(K138=0,P138,V138)</f>
        <v>0</v>
      </c>
      <c r="M138" s="15">
        <f>SUM(F138+H138+J138+L138)</f>
        <v>0</v>
      </c>
      <c r="N138" s="39"/>
      <c r="O138">
        <f t="shared" si="26"/>
        <v>2762</v>
      </c>
      <c r="P138" s="1">
        <v>0</v>
      </c>
      <c r="Q138" s="1">
        <f t="shared" si="27"/>
        <v>2762</v>
      </c>
      <c r="R138" s="1">
        <v>0</v>
      </c>
      <c r="S138" s="3" t="e">
        <f t="shared" si="28"/>
        <v>#NUM!</v>
      </c>
      <c r="T138" s="1">
        <v>0</v>
      </c>
      <c r="U138" s="3" t="e">
        <f t="shared" si="29"/>
        <v>#NUM!</v>
      </c>
      <c r="V138" s="1">
        <f t="shared" si="30"/>
        <v>3808</v>
      </c>
      <c r="W138" s="3">
        <f t="shared" si="31"/>
        <v>3808</v>
      </c>
    </row>
    <row r="139" spans="2:23" ht="15" customHeight="1" x14ac:dyDescent="0.2">
      <c r="B139" s="2">
        <v>19</v>
      </c>
      <c r="C139" s="32"/>
      <c r="D139" s="14" t="s">
        <v>22</v>
      </c>
      <c r="E139" s="20"/>
      <c r="F139" s="16">
        <f>IF(E139=0,P139,O139)</f>
        <v>0</v>
      </c>
      <c r="G139" s="18"/>
      <c r="H139" s="15">
        <f>IF(G139&lt;224,R139,S139)</f>
        <v>0</v>
      </c>
      <c r="I139" s="18"/>
      <c r="J139" s="15">
        <f>IF(I139&lt;10.11,T139,U139)</f>
        <v>0</v>
      </c>
      <c r="K139" s="18"/>
      <c r="L139" s="15">
        <f>IF(K139=0,P139,V139)</f>
        <v>0</v>
      </c>
      <c r="M139" s="15">
        <f>SUM(F139+H139+J139+L139)</f>
        <v>0</v>
      </c>
      <c r="N139" s="39"/>
      <c r="O139">
        <f t="shared" si="26"/>
        <v>2762</v>
      </c>
      <c r="P139" s="1">
        <v>0</v>
      </c>
      <c r="Q139" s="1">
        <f t="shared" si="27"/>
        <v>2762</v>
      </c>
      <c r="R139" s="1">
        <v>0</v>
      </c>
      <c r="S139" s="3" t="e">
        <f t="shared" si="28"/>
        <v>#NUM!</v>
      </c>
      <c r="T139" s="1">
        <v>0</v>
      </c>
      <c r="U139" s="3" t="e">
        <f t="shared" si="29"/>
        <v>#NUM!</v>
      </c>
      <c r="V139" s="1">
        <f t="shared" si="30"/>
        <v>3808</v>
      </c>
      <c r="W139" s="3">
        <f t="shared" si="31"/>
        <v>3808</v>
      </c>
    </row>
    <row r="140" spans="2:23" ht="15" customHeight="1" x14ac:dyDescent="0.2">
      <c r="B140" s="2">
        <v>20</v>
      </c>
      <c r="C140" s="52"/>
      <c r="D140" s="14" t="s">
        <v>23</v>
      </c>
      <c r="E140" s="20"/>
      <c r="F140" s="16">
        <f>IF(E140=0,P140,O140)</f>
        <v>0</v>
      </c>
      <c r="G140" s="18"/>
      <c r="H140" s="15">
        <f>IF(G140&lt;224,R140,S140)</f>
        <v>0</v>
      </c>
      <c r="I140" s="18"/>
      <c r="J140" s="15">
        <f>IF(I140&lt;10.11,T140,U140)</f>
        <v>0</v>
      </c>
      <c r="K140" s="18"/>
      <c r="L140" s="15">
        <f>IF(K140=0,P140,V140)</f>
        <v>0</v>
      </c>
      <c r="M140" s="15">
        <f>SUM(F140+H140+J140+L140)</f>
        <v>0</v>
      </c>
      <c r="N140" s="39"/>
      <c r="O140">
        <f t="shared" si="26"/>
        <v>2762</v>
      </c>
      <c r="P140" s="1">
        <v>0</v>
      </c>
      <c r="Q140" s="1">
        <f t="shared" si="27"/>
        <v>2762</v>
      </c>
      <c r="R140" s="1">
        <v>0</v>
      </c>
      <c r="S140" s="3" t="e">
        <f t="shared" si="28"/>
        <v>#NUM!</v>
      </c>
      <c r="T140" s="1">
        <v>0</v>
      </c>
      <c r="U140" s="3" t="e">
        <f t="shared" si="29"/>
        <v>#NUM!</v>
      </c>
      <c r="V140" s="1">
        <f t="shared" si="30"/>
        <v>3808</v>
      </c>
      <c r="W140" s="3">
        <f t="shared" si="31"/>
        <v>3808</v>
      </c>
    </row>
    <row r="141" spans="2:23" ht="15" customHeight="1" x14ac:dyDescent="0.2">
      <c r="B141" s="2">
        <v>21</v>
      </c>
      <c r="C141" s="32"/>
      <c r="D141" s="14" t="s">
        <v>28</v>
      </c>
      <c r="E141" s="20"/>
      <c r="F141" s="16">
        <f>IF(E141=0,P141,O141)</f>
        <v>0</v>
      </c>
      <c r="G141" s="18"/>
      <c r="H141" s="15">
        <f>IF(G141&lt;224,R141,S141)</f>
        <v>0</v>
      </c>
      <c r="I141" s="18"/>
      <c r="J141" s="15">
        <f>IF(I141&lt;10.11,T141,U141)</f>
        <v>0</v>
      </c>
      <c r="K141" s="18"/>
      <c r="L141" s="15">
        <f>IF(K141=0,P141,V141)</f>
        <v>0</v>
      </c>
      <c r="M141" s="15">
        <f>SUM(F141+H141+J141+L141)</f>
        <v>0</v>
      </c>
      <c r="N141" s="39"/>
      <c r="O141">
        <f t="shared" si="26"/>
        <v>2762</v>
      </c>
      <c r="P141" s="1">
        <v>0</v>
      </c>
      <c r="Q141" s="1">
        <f t="shared" si="27"/>
        <v>2762</v>
      </c>
      <c r="R141" s="1">
        <v>0</v>
      </c>
      <c r="S141" s="3" t="e">
        <f t="shared" si="28"/>
        <v>#NUM!</v>
      </c>
      <c r="T141" s="1">
        <v>0</v>
      </c>
      <c r="U141" s="3" t="e">
        <f t="shared" si="29"/>
        <v>#NUM!</v>
      </c>
      <c r="V141" s="1">
        <f t="shared" si="30"/>
        <v>3808</v>
      </c>
      <c r="W141" s="3">
        <f t="shared" si="31"/>
        <v>3808</v>
      </c>
    </row>
    <row r="142" spans="2:23" ht="15" customHeight="1" x14ac:dyDescent="0.2">
      <c r="B142" s="2">
        <v>22</v>
      </c>
      <c r="C142" s="51"/>
      <c r="D142" s="14" t="s">
        <v>30</v>
      </c>
      <c r="E142" s="20"/>
      <c r="F142" s="16">
        <f>IF(E142=0,P142,O142)</f>
        <v>0</v>
      </c>
      <c r="G142" s="18"/>
      <c r="H142" s="15">
        <f>IF(G142&lt;224,R142,S142)</f>
        <v>0</v>
      </c>
      <c r="I142" s="18"/>
      <c r="J142" s="15">
        <f>IF(I142&lt;10.11,T142,U142)</f>
        <v>0</v>
      </c>
      <c r="K142" s="18"/>
      <c r="L142" s="15">
        <f>IF(K142=0,P142,V142)</f>
        <v>0</v>
      </c>
      <c r="M142" s="15">
        <f>SUM(F142+H142+J142+L142)</f>
        <v>0</v>
      </c>
      <c r="N142" s="39"/>
      <c r="O142">
        <f t="shared" si="26"/>
        <v>2762</v>
      </c>
      <c r="P142" s="1">
        <v>0</v>
      </c>
      <c r="Q142" s="1">
        <f t="shared" si="27"/>
        <v>2762</v>
      </c>
      <c r="R142" s="1">
        <v>0</v>
      </c>
      <c r="S142" s="3" t="e">
        <f t="shared" si="28"/>
        <v>#NUM!</v>
      </c>
      <c r="T142" s="1">
        <v>0</v>
      </c>
      <c r="U142" s="3" t="e">
        <f t="shared" si="29"/>
        <v>#NUM!</v>
      </c>
      <c r="V142" s="1">
        <f t="shared" si="30"/>
        <v>3808</v>
      </c>
      <c r="W142" s="3">
        <f t="shared" si="31"/>
        <v>3808</v>
      </c>
    </row>
    <row r="143" spans="2:23" ht="15" customHeight="1" x14ac:dyDescent="0.2">
      <c r="B143" s="2">
        <v>23</v>
      </c>
      <c r="C143" s="32"/>
      <c r="D143" s="14" t="s">
        <v>31</v>
      </c>
      <c r="E143" s="20"/>
      <c r="F143" s="16">
        <f>IF(E143=0,P143,O143)</f>
        <v>0</v>
      </c>
      <c r="G143" s="18"/>
      <c r="H143" s="15">
        <f>IF(G143&lt;224,R143,S143)</f>
        <v>0</v>
      </c>
      <c r="I143" s="18"/>
      <c r="J143" s="15">
        <f>IF(I143&lt;10.11,T143,U143)</f>
        <v>0</v>
      </c>
      <c r="K143" s="18"/>
      <c r="L143" s="15">
        <f>IF(K143=0,P143,V143)</f>
        <v>0</v>
      </c>
      <c r="M143" s="15">
        <f>SUM(F143+H143+J143+L143)</f>
        <v>0</v>
      </c>
      <c r="N143" s="39"/>
      <c r="O143">
        <f t="shared" si="26"/>
        <v>2762</v>
      </c>
      <c r="P143" s="1">
        <v>0</v>
      </c>
      <c r="Q143" s="1">
        <f t="shared" si="27"/>
        <v>2762</v>
      </c>
      <c r="R143" s="1">
        <v>0</v>
      </c>
      <c r="S143" s="3" t="e">
        <f t="shared" si="28"/>
        <v>#NUM!</v>
      </c>
      <c r="T143" s="1">
        <v>0</v>
      </c>
      <c r="U143" s="3" t="e">
        <f t="shared" si="29"/>
        <v>#NUM!</v>
      </c>
      <c r="V143" s="1">
        <f t="shared" si="30"/>
        <v>3808</v>
      </c>
      <c r="W143" s="3">
        <f t="shared" si="31"/>
        <v>3808</v>
      </c>
    </row>
    <row r="144" spans="2:23" ht="15" customHeight="1" x14ac:dyDescent="0.2">
      <c r="B144" s="2">
        <v>24</v>
      </c>
      <c r="C144" s="32"/>
      <c r="D144" s="14" t="s">
        <v>33</v>
      </c>
      <c r="E144" s="20"/>
      <c r="F144" s="16">
        <f>IF(E144=0,P144,O144)</f>
        <v>0</v>
      </c>
      <c r="G144" s="18"/>
      <c r="H144" s="15">
        <f>IF(G144&lt;224,R144,S144)</f>
        <v>0</v>
      </c>
      <c r="I144" s="18"/>
      <c r="J144" s="15">
        <f>IF(I144&lt;10.11,T144,U144)</f>
        <v>0</v>
      </c>
      <c r="K144" s="18"/>
      <c r="L144" s="15">
        <f>IF(K144=0,P144,V144)</f>
        <v>0</v>
      </c>
      <c r="M144" s="15">
        <f>SUM(F144+H144+J144+L144)</f>
        <v>0</v>
      </c>
      <c r="N144" s="39"/>
      <c r="O144">
        <f t="shared" si="26"/>
        <v>2762</v>
      </c>
      <c r="P144" s="1">
        <v>0</v>
      </c>
      <c r="Q144" s="1">
        <f t="shared" si="27"/>
        <v>2762</v>
      </c>
      <c r="R144" s="1">
        <v>0</v>
      </c>
      <c r="S144" s="3" t="e">
        <f>TRUNC(0.14354*POWER(G144-220,1.4))</f>
        <v>#NUM!</v>
      </c>
      <c r="T144" s="1">
        <v>0</v>
      </c>
      <c r="U144" s="3" t="e">
        <f t="shared" si="29"/>
        <v>#NUM!</v>
      </c>
      <c r="V144" s="1">
        <f t="shared" si="30"/>
        <v>3808</v>
      </c>
      <c r="W144" s="3">
        <f t="shared" si="31"/>
        <v>3808</v>
      </c>
    </row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</sheetData>
  <sortState ref="C121:M144">
    <sortCondition descending="1" ref="M121:M144"/>
  </sortState>
  <phoneticPr fontId="0" type="noConversion"/>
  <printOptions horizontalCentered="1" verticalCentered="1"/>
  <pageMargins left="0.6692913385826772" right="0.55118110236220474" top="0.6" bottom="0.77" header="0.51181102362204722" footer="0.39"/>
  <pageSetup paperSize="9" scale="11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sqref="A1:O1"/>
    </sheetView>
  </sheetViews>
  <sheetFormatPr defaultRowHeight="12.75" x14ac:dyDescent="0.2"/>
  <cols>
    <col min="2" max="2" width="6" style="47" customWidth="1"/>
    <col min="3" max="3" width="18.28515625" customWidth="1"/>
  </cols>
  <sheetData>
    <row r="1" spans="1:15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x14ac:dyDescent="0.2">
      <c r="O2" s="47"/>
    </row>
    <row r="3" spans="1:15" x14ac:dyDescent="0.2">
      <c r="C3" t="s">
        <v>44</v>
      </c>
      <c r="O3" s="47"/>
    </row>
    <row r="4" spans="1:15" x14ac:dyDescent="0.2">
      <c r="O4" s="47"/>
    </row>
    <row r="5" spans="1:15" ht="13.5" thickBot="1" x14ac:dyDescent="0.25">
      <c r="D5" s="10" t="s">
        <v>45</v>
      </c>
      <c r="E5" s="11"/>
      <c r="F5" s="10" t="s">
        <v>46</v>
      </c>
      <c r="G5" s="11"/>
      <c r="H5" s="10" t="s">
        <v>47</v>
      </c>
      <c r="I5" s="11"/>
      <c r="J5" s="10" t="s">
        <v>48</v>
      </c>
      <c r="K5" s="11"/>
      <c r="L5" s="10" t="s">
        <v>49</v>
      </c>
      <c r="M5" s="11"/>
      <c r="N5" s="12" t="s">
        <v>50</v>
      </c>
      <c r="O5" s="41"/>
    </row>
    <row r="6" spans="1:15" x14ac:dyDescent="0.2">
      <c r="C6" s="22" t="s">
        <v>4</v>
      </c>
      <c r="D6" s="23" t="s">
        <v>51</v>
      </c>
      <c r="E6" s="23" t="s">
        <v>52</v>
      </c>
      <c r="F6" s="23" t="s">
        <v>51</v>
      </c>
      <c r="G6" s="23" t="s">
        <v>52</v>
      </c>
      <c r="H6" s="23" t="s">
        <v>51</v>
      </c>
      <c r="I6" s="23" t="s">
        <v>52</v>
      </c>
      <c r="J6" s="23" t="s">
        <v>51</v>
      </c>
      <c r="K6" s="23" t="s">
        <v>52</v>
      </c>
      <c r="L6" s="23" t="s">
        <v>51</v>
      </c>
      <c r="M6" s="23" t="s">
        <v>52</v>
      </c>
      <c r="N6" s="23" t="s">
        <v>10</v>
      </c>
      <c r="O6" s="42"/>
    </row>
    <row r="7" spans="1:15" x14ac:dyDescent="0.2">
      <c r="B7" s="43">
        <v>1</v>
      </c>
      <c r="C7" s="13" t="s">
        <v>24</v>
      </c>
      <c r="D7" s="5">
        <f>[1]Hoši!M18</f>
        <v>310</v>
      </c>
      <c r="E7" s="5">
        <f>[1]Dívky!M19</f>
        <v>64</v>
      </c>
      <c r="F7" s="5">
        <f>[1]Hoši!M47</f>
        <v>442</v>
      </c>
      <c r="G7" s="5">
        <f>[1]Dívky!M49</f>
        <v>248</v>
      </c>
      <c r="H7" s="5">
        <f>[1]Hoši!M76</f>
        <v>503</v>
      </c>
      <c r="I7" s="5">
        <f>[1]Dívky!M79</f>
        <v>779</v>
      </c>
      <c r="J7" s="5">
        <f>[1]Hoši!M105</f>
        <v>1063</v>
      </c>
      <c r="K7" s="5">
        <f>[1]Dívky!M109</f>
        <v>938</v>
      </c>
      <c r="L7" s="5">
        <f>[1]Hoši!M134</f>
        <v>1638</v>
      </c>
      <c r="M7" s="5">
        <f>[1]Dívky!M139</f>
        <v>949</v>
      </c>
      <c r="N7" s="21">
        <f>SUM(D7:M7)</f>
        <v>6934</v>
      </c>
      <c r="O7" s="39"/>
    </row>
    <row r="8" spans="1:15" x14ac:dyDescent="0.2">
      <c r="B8" s="43">
        <v>2</v>
      </c>
      <c r="C8" s="14" t="s">
        <v>17</v>
      </c>
      <c r="D8" s="1">
        <f>[1]Hoši!M11</f>
        <v>407</v>
      </c>
      <c r="E8" s="1">
        <f>[1]Dívky!M12</f>
        <v>248</v>
      </c>
      <c r="F8" s="1">
        <f>[1]Hoši!M40</f>
        <v>584</v>
      </c>
      <c r="G8" s="1">
        <f>[1]Dívky!M42</f>
        <v>406</v>
      </c>
      <c r="H8" s="1">
        <f>[1]Hoši!M69</f>
        <v>827</v>
      </c>
      <c r="I8" s="1">
        <f>[1]Dívky!M72</f>
        <v>917</v>
      </c>
      <c r="J8" s="1">
        <f>[1]Hoši!M98</f>
        <v>902</v>
      </c>
      <c r="K8" s="1">
        <f>[1]Dívky!M102</f>
        <v>877</v>
      </c>
      <c r="L8" s="1">
        <f>[1]Hoši!M127</f>
        <v>766</v>
      </c>
      <c r="M8" s="1">
        <f>[1]Dívky!M132</f>
        <v>870</v>
      </c>
      <c r="N8" s="33">
        <f>SUM(D8:M8)</f>
        <v>6804</v>
      </c>
      <c r="O8" s="43"/>
    </row>
    <row r="9" spans="1:15" x14ac:dyDescent="0.2">
      <c r="B9" s="43">
        <v>3</v>
      </c>
      <c r="C9" s="14" t="s">
        <v>18</v>
      </c>
      <c r="D9" s="1">
        <f>[1]Hoši!M12</f>
        <v>235</v>
      </c>
      <c r="E9" s="1">
        <f>[1]Dívky!M13</f>
        <v>221</v>
      </c>
      <c r="F9" s="1">
        <f>[1]Hoši!M41</f>
        <v>564</v>
      </c>
      <c r="G9" s="1">
        <f>[1]Dívky!M43</f>
        <v>386</v>
      </c>
      <c r="H9" s="1">
        <f>[1]Hoši!M70</f>
        <v>296</v>
      </c>
      <c r="I9" s="1">
        <f>[1]Dívky!M73</f>
        <v>696</v>
      </c>
      <c r="J9" s="1">
        <f>[1]Hoši!M99</f>
        <v>984</v>
      </c>
      <c r="K9" s="1">
        <f>[1]Dívky!M103</f>
        <v>1040</v>
      </c>
      <c r="L9" s="1">
        <f>[1]Hoši!M128</f>
        <v>986</v>
      </c>
      <c r="M9" s="1">
        <f>[1]Dívky!M133</f>
        <v>937</v>
      </c>
      <c r="N9" s="33">
        <f>SUM(D9:M9)</f>
        <v>6345</v>
      </c>
      <c r="O9" s="43"/>
    </row>
    <row r="10" spans="1:15" x14ac:dyDescent="0.2">
      <c r="B10" s="43">
        <v>4</v>
      </c>
      <c r="C10" s="14" t="s">
        <v>19</v>
      </c>
      <c r="D10" s="1">
        <f>[1]Hoši!M13</f>
        <v>479</v>
      </c>
      <c r="E10" s="1">
        <f>[1]Dívky!M14</f>
        <v>142</v>
      </c>
      <c r="F10" s="1">
        <f>[1]Hoši!M42</f>
        <v>368</v>
      </c>
      <c r="G10" s="1">
        <f>[1]Dívky!M44</f>
        <v>413</v>
      </c>
      <c r="H10" s="1">
        <f>[1]Hoši!M71</f>
        <v>728</v>
      </c>
      <c r="I10" s="1">
        <f>[1]Dívky!M74</f>
        <v>866</v>
      </c>
      <c r="J10" s="1">
        <f>[1]Hoši!M100</f>
        <v>617</v>
      </c>
      <c r="K10" s="1">
        <f>[1]Dívky!M104</f>
        <v>577</v>
      </c>
      <c r="L10" s="1">
        <f>[1]Hoši!M129</f>
        <v>1135</v>
      </c>
      <c r="M10" s="1">
        <f>[1]Dívky!M134</f>
        <v>571</v>
      </c>
      <c r="N10" s="33">
        <f>SUM(D10:M10)</f>
        <v>5896</v>
      </c>
      <c r="O10" s="43"/>
    </row>
    <row r="11" spans="1:15" x14ac:dyDescent="0.2">
      <c r="B11" s="43">
        <v>5</v>
      </c>
      <c r="C11" s="14" t="s">
        <v>12</v>
      </c>
      <c r="D11" s="1">
        <f>[1]Hoši!M6</f>
        <v>115</v>
      </c>
      <c r="E11" s="1">
        <f>[1]Dívky!M7</f>
        <v>157</v>
      </c>
      <c r="F11" s="1">
        <f>[1]Hoši!M35</f>
        <v>389</v>
      </c>
      <c r="G11" s="1">
        <f>[1]Dívky!M37</f>
        <v>0</v>
      </c>
      <c r="H11" s="1">
        <f>[1]Hoši!M64</f>
        <v>649</v>
      </c>
      <c r="I11" s="1">
        <f>[1]Dívky!M67</f>
        <v>945</v>
      </c>
      <c r="J11" s="1">
        <f>[1]Hoši!M93</f>
        <v>443</v>
      </c>
      <c r="K11" s="1">
        <f>[1]Dívky!M97</f>
        <v>338</v>
      </c>
      <c r="L11" s="1">
        <f>[1]Hoši!M122</f>
        <v>1097</v>
      </c>
      <c r="M11" s="1">
        <f>[1]Dívky!M127</f>
        <v>1003</v>
      </c>
      <c r="N11" s="33">
        <f>SUM(D11:M11)</f>
        <v>5136</v>
      </c>
      <c r="O11" s="43"/>
    </row>
    <row r="12" spans="1:15" x14ac:dyDescent="0.2">
      <c r="B12" s="43">
        <v>6</v>
      </c>
      <c r="C12" s="14" t="s">
        <v>20</v>
      </c>
      <c r="D12" s="1">
        <f>[1]Hoši!M14</f>
        <v>268</v>
      </c>
      <c r="E12" s="1">
        <f>[1]Dívky!M15</f>
        <v>255</v>
      </c>
      <c r="F12" s="1">
        <f>[1]Hoši!M43</f>
        <v>497</v>
      </c>
      <c r="G12" s="1">
        <f>[1]Dívky!M45</f>
        <v>302</v>
      </c>
      <c r="H12" s="1">
        <f>[1]Hoši!M72</f>
        <v>772</v>
      </c>
      <c r="I12" s="1">
        <f>[1]Dívky!M75</f>
        <v>318</v>
      </c>
      <c r="J12" s="1">
        <f>[1]Hoši!M101</f>
        <v>517</v>
      </c>
      <c r="K12" s="1">
        <f>[1]Dívky!M105</f>
        <v>910</v>
      </c>
      <c r="L12" s="1">
        <f>[1]Hoši!M130</f>
        <v>477</v>
      </c>
      <c r="M12" s="1">
        <f>[1]Dívky!M135</f>
        <v>528</v>
      </c>
      <c r="N12" s="33">
        <f>SUM(D12:M12)</f>
        <v>4844</v>
      </c>
      <c r="O12" s="43"/>
    </row>
    <row r="13" spans="1:15" x14ac:dyDescent="0.2">
      <c r="B13" s="43">
        <v>7</v>
      </c>
      <c r="C13" s="14" t="s">
        <v>29</v>
      </c>
      <c r="D13" s="1">
        <f>[1]Hoši!M23</f>
        <v>46</v>
      </c>
      <c r="E13" s="1">
        <f>[1]Dívky!M24</f>
        <v>138</v>
      </c>
      <c r="F13" s="1">
        <f>[1]Hoši!M52</f>
        <v>224</v>
      </c>
      <c r="G13" s="1">
        <f>[1]Dívky!M54</f>
        <v>326</v>
      </c>
      <c r="H13" s="1">
        <f>[1]Hoši!M81</f>
        <v>299</v>
      </c>
      <c r="I13" s="1">
        <f>[1]Dívky!M84</f>
        <v>419</v>
      </c>
      <c r="J13" s="1">
        <f>[1]Hoši!M110</f>
        <v>875</v>
      </c>
      <c r="K13" s="1">
        <f>[1]Dívky!M114</f>
        <v>592</v>
      </c>
      <c r="L13" s="1">
        <f>[1]Hoši!M139</f>
        <v>1056</v>
      </c>
      <c r="M13" s="1">
        <f>[1]Dívky!M144</f>
        <v>816</v>
      </c>
      <c r="N13" s="33">
        <f>SUM(D13:M13)</f>
        <v>4791</v>
      </c>
      <c r="O13" s="43"/>
    </row>
    <row r="14" spans="1:15" x14ac:dyDescent="0.2">
      <c r="B14" s="43">
        <v>8</v>
      </c>
      <c r="C14" s="14" t="s">
        <v>11</v>
      </c>
      <c r="D14" s="1">
        <f>[1]Hoši!M5</f>
        <v>59</v>
      </c>
      <c r="E14" s="1">
        <f>[1]Dívky!M6</f>
        <v>80</v>
      </c>
      <c r="F14" s="1">
        <f>[1]Hoši!M34</f>
        <v>234</v>
      </c>
      <c r="G14" s="1">
        <f>[1]Dívky!M36</f>
        <v>180</v>
      </c>
      <c r="H14" s="1">
        <f>[1]Hoši!M63</f>
        <v>438</v>
      </c>
      <c r="I14" s="1">
        <f>[1]Dívky!M66</f>
        <v>537</v>
      </c>
      <c r="J14" s="1">
        <f>[1]Hoši!M92</f>
        <v>841</v>
      </c>
      <c r="K14" s="1">
        <f>[1]Dívky!M96</f>
        <v>502</v>
      </c>
      <c r="L14" s="1">
        <f>[1]Hoši!M121</f>
        <v>834</v>
      </c>
      <c r="M14" s="1">
        <f>[1]Dívky!M126</f>
        <v>959</v>
      </c>
      <c r="N14" s="33">
        <f>SUM(D14:M14)</f>
        <v>4664</v>
      </c>
      <c r="O14" s="43"/>
    </row>
    <row r="15" spans="1:15" x14ac:dyDescent="0.2">
      <c r="B15" s="43">
        <v>9</v>
      </c>
      <c r="C15" s="14" t="s">
        <v>25</v>
      </c>
      <c r="D15" s="1">
        <f>[1]Hoši!M19</f>
        <v>336</v>
      </c>
      <c r="E15" s="1">
        <f>[1]Dívky!M20</f>
        <v>116</v>
      </c>
      <c r="F15" s="1">
        <f>[1]Hoši!M48</f>
        <v>546</v>
      </c>
      <c r="G15" s="1">
        <f>[1]Dívky!M50</f>
        <v>147</v>
      </c>
      <c r="H15" s="1">
        <f>[1]Hoši!M77</f>
        <v>529</v>
      </c>
      <c r="I15" s="1">
        <f>[1]Dívky!M80</f>
        <v>241</v>
      </c>
      <c r="J15" s="1">
        <f>[1]Hoši!M106</f>
        <v>786</v>
      </c>
      <c r="K15" s="1">
        <f>[1]Dívky!M110</f>
        <v>576</v>
      </c>
      <c r="L15" s="1">
        <f>[1]Hoši!M135</f>
        <v>445</v>
      </c>
      <c r="M15" s="1">
        <f>[1]Dívky!M140</f>
        <v>775</v>
      </c>
      <c r="N15" s="33">
        <f>SUM(D15:M15)</f>
        <v>4497</v>
      </c>
      <c r="O15" s="43"/>
    </row>
    <row r="16" spans="1:15" x14ac:dyDescent="0.2">
      <c r="B16" s="43">
        <v>10</v>
      </c>
      <c r="C16" s="14" t="s">
        <v>26</v>
      </c>
      <c r="D16" s="1">
        <f>[1]Hoši!M20</f>
        <v>162</v>
      </c>
      <c r="E16" s="1">
        <f>[1]Dívky!M21</f>
        <v>232</v>
      </c>
      <c r="F16" s="1">
        <f>[1]Hoši!M49</f>
        <v>215</v>
      </c>
      <c r="G16" s="1">
        <f>[1]Dívky!M51</f>
        <v>376</v>
      </c>
      <c r="H16" s="1">
        <f>[1]Hoši!M78</f>
        <v>360</v>
      </c>
      <c r="I16" s="1">
        <f>[1]Dívky!M81</f>
        <v>592</v>
      </c>
      <c r="J16" s="1">
        <f>[1]Hoši!M107</f>
        <v>770</v>
      </c>
      <c r="K16" s="1">
        <f>[1]Dívky!M111</f>
        <v>246</v>
      </c>
      <c r="L16" s="1">
        <f>[1]Hoši!M136</f>
        <v>879</v>
      </c>
      <c r="M16" s="1">
        <f>[1]Dívky!M141</f>
        <v>476</v>
      </c>
      <c r="N16" s="33">
        <f>SUM(D16:M16)</f>
        <v>4308</v>
      </c>
      <c r="O16" s="43"/>
    </row>
    <row r="17" spans="2:15" x14ac:dyDescent="0.2">
      <c r="B17" s="43">
        <v>11</v>
      </c>
      <c r="C17" s="14" t="s">
        <v>13</v>
      </c>
      <c r="D17" s="1">
        <f>[1]Hoši!M7</f>
        <v>230</v>
      </c>
      <c r="E17" s="1">
        <f>[1]Dívky!M8</f>
        <v>108</v>
      </c>
      <c r="F17" s="1">
        <f>[1]Hoši!M36</f>
        <v>449</v>
      </c>
      <c r="G17" s="1">
        <f>[1]Dívky!M38</f>
        <v>333</v>
      </c>
      <c r="H17" s="1">
        <f>[1]Hoši!M65</f>
        <v>396</v>
      </c>
      <c r="I17" s="1">
        <f>[1]Dívky!M68</f>
        <v>327</v>
      </c>
      <c r="J17" s="1">
        <f>[1]Hoši!M94</f>
        <v>522</v>
      </c>
      <c r="K17" s="1">
        <f>[1]Dívky!M98</f>
        <v>220</v>
      </c>
      <c r="L17" s="1">
        <f>[1]Hoši!M123</f>
        <v>690</v>
      </c>
      <c r="M17" s="1">
        <f>[1]Dívky!M128</f>
        <v>700</v>
      </c>
      <c r="N17" s="33">
        <f>SUM(D17:M17)</f>
        <v>3975</v>
      </c>
      <c r="O17" s="43"/>
    </row>
    <row r="18" spans="2:15" x14ac:dyDescent="0.2">
      <c r="B18" s="43">
        <v>12</v>
      </c>
      <c r="C18" s="14" t="s">
        <v>27</v>
      </c>
      <c r="D18" s="1">
        <f>[1]Hoši!M21</f>
        <v>22</v>
      </c>
      <c r="E18" s="1">
        <f>[1]Dívky!M22</f>
        <v>123</v>
      </c>
      <c r="F18" s="1">
        <f>[1]Hoši!M50</f>
        <v>206</v>
      </c>
      <c r="G18" s="1">
        <f>[1]Dívky!M52</f>
        <v>140</v>
      </c>
      <c r="H18" s="1">
        <f>[1]Hoši!M79</f>
        <v>501</v>
      </c>
      <c r="I18" s="1">
        <f>[1]Dívky!M82</f>
        <v>755</v>
      </c>
      <c r="J18" s="1">
        <f>[1]Hoši!M108</f>
        <v>286</v>
      </c>
      <c r="K18" s="1">
        <f>[1]Dívky!M112</f>
        <v>195</v>
      </c>
      <c r="L18" s="1">
        <f>[1]Hoši!M137</f>
        <v>771</v>
      </c>
      <c r="M18" s="1">
        <f>[1]Dívky!M142</f>
        <v>694</v>
      </c>
      <c r="N18" s="33">
        <f>SUM(D18:M18)</f>
        <v>3693</v>
      </c>
      <c r="O18" s="43"/>
    </row>
    <row r="19" spans="2:15" x14ac:dyDescent="0.2">
      <c r="B19" s="43">
        <v>13</v>
      </c>
      <c r="C19" s="14" t="s">
        <v>34</v>
      </c>
      <c r="D19" s="1">
        <f>[1]Hoši!M28</f>
        <v>17</v>
      </c>
      <c r="E19" s="1">
        <f>[1]Dívky!M29</f>
        <v>39</v>
      </c>
      <c r="F19" s="1">
        <f>[1]Hoši!M57</f>
        <v>240</v>
      </c>
      <c r="G19" s="1">
        <f>[1]Dívky!M59</f>
        <v>189</v>
      </c>
      <c r="H19" s="1">
        <f>[1]Hoši!M86</f>
        <v>413</v>
      </c>
      <c r="I19" s="1">
        <f>[1]Dívky!M89</f>
        <v>656</v>
      </c>
      <c r="J19" s="1">
        <f>[1]Hoši!M115</f>
        <v>671</v>
      </c>
      <c r="K19" s="1">
        <f>[1]Dívky!M119</f>
        <v>342</v>
      </c>
      <c r="L19" s="1">
        <f>[1]Hoši!M144</f>
        <v>529</v>
      </c>
      <c r="M19" s="1">
        <f>[1]Dívky!M149</f>
        <v>424</v>
      </c>
      <c r="N19" s="33">
        <f>SUM(D19:M19)</f>
        <v>3520</v>
      </c>
      <c r="O19" s="43"/>
    </row>
    <row r="20" spans="2:15" x14ac:dyDescent="0.2">
      <c r="B20" s="43">
        <v>14</v>
      </c>
      <c r="C20" s="14" t="s">
        <v>32</v>
      </c>
      <c r="D20" s="1">
        <f>[1]Hoši!M26</f>
        <v>35</v>
      </c>
      <c r="E20" s="1">
        <f>[1]Dívky!M27</f>
        <v>0</v>
      </c>
      <c r="F20" s="1">
        <f>[1]Hoši!M55</f>
        <v>147</v>
      </c>
      <c r="G20" s="1">
        <f>[1]Dívky!M57</f>
        <v>125</v>
      </c>
      <c r="H20" s="1">
        <f>[1]Hoši!M84</f>
        <v>187</v>
      </c>
      <c r="I20" s="1">
        <f>[1]Dívky!M87</f>
        <v>218</v>
      </c>
      <c r="J20" s="1">
        <f>[1]Hoši!M113</f>
        <v>507</v>
      </c>
      <c r="K20" s="1">
        <f>[1]Dívky!M117</f>
        <v>292</v>
      </c>
      <c r="L20" s="1">
        <f>[1]Hoši!M142</f>
        <v>474</v>
      </c>
      <c r="M20" s="1">
        <f>[1]Dívky!M147</f>
        <v>0</v>
      </c>
      <c r="N20" s="33">
        <f>SUM(D20:M20)</f>
        <v>1985</v>
      </c>
      <c r="O20" s="43"/>
    </row>
    <row r="21" spans="2:15" x14ac:dyDescent="0.2">
      <c r="B21" s="43">
        <v>15</v>
      </c>
      <c r="C21" s="14" t="s">
        <v>30</v>
      </c>
      <c r="D21" s="1">
        <f>[1]Hoši!M24</f>
        <v>35</v>
      </c>
      <c r="E21" s="1">
        <f>[1]Dívky!M25</f>
        <v>0</v>
      </c>
      <c r="F21" s="1">
        <f>[1]Hoši!M53</f>
        <v>0</v>
      </c>
      <c r="G21" s="1">
        <f>[1]Dívky!M55</f>
        <v>0</v>
      </c>
      <c r="H21" s="1">
        <f>[1]Hoši!M82</f>
        <v>833</v>
      </c>
      <c r="I21" s="1">
        <f>[1]Dívky!M85</f>
        <v>0</v>
      </c>
      <c r="J21" s="1">
        <f>[1]Hoši!M111</f>
        <v>0</v>
      </c>
      <c r="K21" s="1">
        <f>[1]Dívky!M115</f>
        <v>665</v>
      </c>
      <c r="L21" s="1">
        <f>[1]Hoši!M140</f>
        <v>0</v>
      </c>
      <c r="M21" s="1">
        <f>[1]Dívky!M145</f>
        <v>0</v>
      </c>
      <c r="N21" s="33">
        <f>SUM(D21:M21)</f>
        <v>1533</v>
      </c>
      <c r="O21" s="43"/>
    </row>
    <row r="22" spans="2:15" x14ac:dyDescent="0.2">
      <c r="B22" s="43">
        <v>16</v>
      </c>
      <c r="C22" s="14" t="s">
        <v>14</v>
      </c>
      <c r="D22" s="1">
        <f>[1]Hoši!M8</f>
        <v>0</v>
      </c>
      <c r="E22" s="1">
        <f>[1]Dívky!M9</f>
        <v>0</v>
      </c>
      <c r="F22" s="1">
        <f>[1]Hoši!M37</f>
        <v>0</v>
      </c>
      <c r="G22" s="1">
        <f>[1]Dívky!M39</f>
        <v>0</v>
      </c>
      <c r="H22" s="1">
        <f>[1]Hoši!M66</f>
        <v>0</v>
      </c>
      <c r="I22" s="1">
        <f>[1]Dívky!M69</f>
        <v>0</v>
      </c>
      <c r="J22" s="1">
        <f>[1]Hoši!M95</f>
        <v>0</v>
      </c>
      <c r="K22" s="1">
        <f>[1]Dívky!M99</f>
        <v>0</v>
      </c>
      <c r="L22" s="1">
        <f>[1]Hoši!M124</f>
        <v>0</v>
      </c>
      <c r="M22" s="1">
        <f>[1]Dívky!M129</f>
        <v>0</v>
      </c>
      <c r="N22" s="33">
        <f>SUM(D22:M22)</f>
        <v>0</v>
      </c>
      <c r="O22" s="43"/>
    </row>
    <row r="23" spans="2:15" x14ac:dyDescent="0.2">
      <c r="B23" s="43">
        <v>17</v>
      </c>
      <c r="C23" s="14" t="s">
        <v>15</v>
      </c>
      <c r="D23" s="1">
        <f>[1]Hoši!M9</f>
        <v>0</v>
      </c>
      <c r="E23" s="1">
        <f>[1]Dívky!M10</f>
        <v>0</v>
      </c>
      <c r="F23" s="1">
        <f>[1]Hoši!M38</f>
        <v>0</v>
      </c>
      <c r="G23" s="1">
        <f>[1]Dívky!M40</f>
        <v>0</v>
      </c>
      <c r="H23" s="1">
        <f>[1]Hoši!M67</f>
        <v>0</v>
      </c>
      <c r="I23" s="1">
        <f>[1]Dívky!M70</f>
        <v>0</v>
      </c>
      <c r="J23" s="1">
        <f>[1]Hoši!M96</f>
        <v>0</v>
      </c>
      <c r="K23" s="1">
        <f>[1]Dívky!M100</f>
        <v>0</v>
      </c>
      <c r="L23" s="1">
        <f>[1]Hoši!M125</f>
        <v>0</v>
      </c>
      <c r="M23" s="1">
        <f>[1]Dívky!M130</f>
        <v>0</v>
      </c>
      <c r="N23" s="33">
        <f>SUM(D23:M23)</f>
        <v>0</v>
      </c>
      <c r="O23" s="43"/>
    </row>
    <row r="24" spans="2:15" x14ac:dyDescent="0.2">
      <c r="B24" s="43">
        <v>18</v>
      </c>
      <c r="C24" s="14" t="s">
        <v>16</v>
      </c>
      <c r="D24" s="1">
        <f>[1]Hoši!M10</f>
        <v>0</v>
      </c>
      <c r="E24" s="1">
        <f>[1]Dívky!M11</f>
        <v>0</v>
      </c>
      <c r="F24" s="1">
        <f>[1]Hoši!M39</f>
        <v>0</v>
      </c>
      <c r="G24" s="1">
        <f>[1]Dívky!M41</f>
        <v>0</v>
      </c>
      <c r="H24" s="1">
        <f>[1]Hoši!M68</f>
        <v>0</v>
      </c>
      <c r="I24" s="1">
        <f>[1]Dívky!M71</f>
        <v>0</v>
      </c>
      <c r="J24" s="1">
        <f>[1]Hoši!M97</f>
        <v>0</v>
      </c>
      <c r="K24" s="1">
        <f>[1]Dívky!M101</f>
        <v>0</v>
      </c>
      <c r="L24" s="1">
        <f>[1]Hoši!M126</f>
        <v>0</v>
      </c>
      <c r="M24" s="1">
        <f>[1]Dívky!M131</f>
        <v>0</v>
      </c>
      <c r="N24" s="33">
        <f>SUM(D24:M24)</f>
        <v>0</v>
      </c>
      <c r="O24" s="43"/>
    </row>
    <row r="25" spans="2:15" x14ac:dyDescent="0.2">
      <c r="B25" s="43">
        <v>19</v>
      </c>
      <c r="C25" s="14" t="s">
        <v>21</v>
      </c>
      <c r="D25" s="1">
        <f>[1]Hoši!M15</f>
        <v>0</v>
      </c>
      <c r="E25" s="1">
        <f>[1]Dívky!M16</f>
        <v>0</v>
      </c>
      <c r="F25" s="1">
        <f>[1]Hoši!M44</f>
        <v>0</v>
      </c>
      <c r="G25" s="1">
        <f>[1]Dívky!M46</f>
        <v>0</v>
      </c>
      <c r="H25" s="1">
        <f>[1]Hoši!M73</f>
        <v>0</v>
      </c>
      <c r="I25" s="1">
        <f>[1]Dívky!M76</f>
        <v>0</v>
      </c>
      <c r="J25" s="1">
        <f>[1]Hoši!M102</f>
        <v>0</v>
      </c>
      <c r="K25" s="1">
        <f>[1]Dívky!M106</f>
        <v>0</v>
      </c>
      <c r="L25" s="1">
        <f>[1]Hoši!M131</f>
        <v>0</v>
      </c>
      <c r="M25" s="1">
        <f>[1]Dívky!M136</f>
        <v>0</v>
      </c>
      <c r="N25" s="33">
        <f>SUM(D25:M25)</f>
        <v>0</v>
      </c>
      <c r="O25" s="43"/>
    </row>
    <row r="26" spans="2:15" x14ac:dyDescent="0.2">
      <c r="B26" s="43">
        <v>20</v>
      </c>
      <c r="C26" s="14" t="s">
        <v>22</v>
      </c>
      <c r="D26" s="1">
        <f>[1]Hoši!M16</f>
        <v>0</v>
      </c>
      <c r="E26" s="1">
        <f>[1]Dívky!M17</f>
        <v>0</v>
      </c>
      <c r="F26" s="1">
        <f>[1]Hoši!M45</f>
        <v>0</v>
      </c>
      <c r="G26" s="1">
        <f>[1]Dívky!M47</f>
        <v>0</v>
      </c>
      <c r="H26" s="1">
        <f>[1]Hoši!M74</f>
        <v>0</v>
      </c>
      <c r="I26" s="1">
        <f>[1]Dívky!M77</f>
        <v>0</v>
      </c>
      <c r="J26" s="1">
        <f>[1]Hoši!M103</f>
        <v>0</v>
      </c>
      <c r="K26" s="1">
        <f>[1]Dívky!M107</f>
        <v>0</v>
      </c>
      <c r="L26" s="1">
        <f>[1]Hoši!M132</f>
        <v>0</v>
      </c>
      <c r="M26" s="1">
        <f>[1]Dívky!M137</f>
        <v>0</v>
      </c>
      <c r="N26" s="33">
        <f>SUM(D26:M26)</f>
        <v>0</v>
      </c>
      <c r="O26" s="43"/>
    </row>
    <row r="27" spans="2:15" x14ac:dyDescent="0.2">
      <c r="B27" s="43">
        <v>21</v>
      </c>
      <c r="C27" s="14" t="s">
        <v>23</v>
      </c>
      <c r="D27" s="1">
        <f>[1]Hoši!M17</f>
        <v>0</v>
      </c>
      <c r="E27" s="1">
        <f>[1]Dívky!M18</f>
        <v>0</v>
      </c>
      <c r="F27" s="1">
        <f>[1]Hoši!M46</f>
        <v>0</v>
      </c>
      <c r="G27" s="1">
        <f>[1]Dívky!M48</f>
        <v>0</v>
      </c>
      <c r="H27" s="1">
        <f>[1]Hoši!M75</f>
        <v>0</v>
      </c>
      <c r="I27" s="1">
        <f>[1]Dívky!M78</f>
        <v>0</v>
      </c>
      <c r="J27" s="1">
        <f>[1]Hoši!M104</f>
        <v>0</v>
      </c>
      <c r="K27" s="1">
        <f>[1]Dívky!M108</f>
        <v>0</v>
      </c>
      <c r="L27" s="1">
        <f>[1]Hoši!M133</f>
        <v>0</v>
      </c>
      <c r="M27" s="1">
        <f>[1]Dívky!M138</f>
        <v>0</v>
      </c>
      <c r="N27" s="33">
        <f>SUM(D27:M27)</f>
        <v>0</v>
      </c>
      <c r="O27" s="43"/>
    </row>
    <row r="28" spans="2:15" x14ac:dyDescent="0.2">
      <c r="B28" s="43">
        <v>22</v>
      </c>
      <c r="C28" s="14" t="s">
        <v>28</v>
      </c>
      <c r="D28" s="1">
        <f>[1]Hoši!M22</f>
        <v>0</v>
      </c>
      <c r="E28" s="1">
        <f>[1]Dívky!M23</f>
        <v>0</v>
      </c>
      <c r="F28" s="1">
        <f>[1]Hoši!M51</f>
        <v>0</v>
      </c>
      <c r="G28" s="1">
        <f>[1]Dívky!M53</f>
        <v>0</v>
      </c>
      <c r="H28" s="1">
        <f>[1]Hoši!M80</f>
        <v>0</v>
      </c>
      <c r="I28" s="1">
        <f>[1]Dívky!M83</f>
        <v>0</v>
      </c>
      <c r="J28" s="1">
        <f>[1]Hoši!M109</f>
        <v>0</v>
      </c>
      <c r="K28" s="1">
        <f>[1]Dívky!M113</f>
        <v>0</v>
      </c>
      <c r="L28" s="1">
        <f>[1]Hoši!M138</f>
        <v>0</v>
      </c>
      <c r="M28" s="1">
        <f>[1]Dívky!M143</f>
        <v>0</v>
      </c>
      <c r="N28" s="33">
        <f>SUM(D28:M28)</f>
        <v>0</v>
      </c>
      <c r="O28" s="43"/>
    </row>
    <row r="29" spans="2:15" x14ac:dyDescent="0.2">
      <c r="B29" s="43">
        <v>23</v>
      </c>
      <c r="C29" s="14" t="s">
        <v>31</v>
      </c>
      <c r="D29" s="1">
        <f>[1]Hoši!M25</f>
        <v>0</v>
      </c>
      <c r="E29" s="1">
        <f>[1]Dívky!M26</f>
        <v>0</v>
      </c>
      <c r="F29" s="1">
        <f>[1]Hoši!M54</f>
        <v>0</v>
      </c>
      <c r="G29" s="1">
        <f>[1]Dívky!M56</f>
        <v>0</v>
      </c>
      <c r="H29" s="1">
        <f>[1]Hoši!M83</f>
        <v>0</v>
      </c>
      <c r="I29" s="1">
        <f>[1]Dívky!M86</f>
        <v>0</v>
      </c>
      <c r="J29" s="1">
        <f>[1]Hoši!M112</f>
        <v>0</v>
      </c>
      <c r="K29" s="1">
        <f>[1]Dívky!M116</f>
        <v>0</v>
      </c>
      <c r="L29" s="1">
        <f>[1]Hoši!M141</f>
        <v>0</v>
      </c>
      <c r="M29" s="1">
        <f>[1]Dívky!M146</f>
        <v>0</v>
      </c>
      <c r="N29" s="33">
        <f>SUM(D29:M29)</f>
        <v>0</v>
      </c>
      <c r="O29" s="43"/>
    </row>
    <row r="30" spans="2:15" x14ac:dyDescent="0.2">
      <c r="B30" s="43">
        <v>24</v>
      </c>
      <c r="C30" s="14" t="s">
        <v>33</v>
      </c>
      <c r="D30" s="1">
        <f>[1]Hoši!M27</f>
        <v>0</v>
      </c>
      <c r="E30" s="1">
        <f>[1]Dívky!M28</f>
        <v>0</v>
      </c>
      <c r="F30" s="1">
        <f>[1]Hoši!M56</f>
        <v>0</v>
      </c>
      <c r="G30" s="1">
        <f>[1]Dívky!M58</f>
        <v>0</v>
      </c>
      <c r="H30" s="1">
        <f>[1]Hoši!M85</f>
        <v>0</v>
      </c>
      <c r="I30" s="1">
        <f>[1]Dívky!M88</f>
        <v>0</v>
      </c>
      <c r="J30" s="1">
        <f>[1]Hoši!M114</f>
        <v>0</v>
      </c>
      <c r="K30" s="1">
        <f>[1]Dívky!M118</f>
        <v>0</v>
      </c>
      <c r="L30" s="1">
        <f>[1]Hoši!M143</f>
        <v>0</v>
      </c>
      <c r="M30" s="1">
        <f>[1]Dívky!M148</f>
        <v>0</v>
      </c>
      <c r="N30" s="33">
        <f>SUM(D30:M30)</f>
        <v>0</v>
      </c>
      <c r="O30" s="43"/>
    </row>
  </sheetData>
  <mergeCells count="1">
    <mergeCell ref="A1:O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Dívky</vt:lpstr>
      <vt:lpstr>Hoši</vt:lpstr>
      <vt:lpstr>výsledky</vt:lpstr>
      <vt:lpstr>Dívky!Oblast_tisku</vt:lpstr>
      <vt:lpstr>Hoši!Oblast_tisku</vt:lpstr>
    </vt:vector>
  </TitlesOfParts>
  <Company>Microsoft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 Vávra</cp:lastModifiedBy>
  <cp:revision/>
  <dcterms:created xsi:type="dcterms:W3CDTF">1997-01-24T11:07:25Z</dcterms:created>
  <dcterms:modified xsi:type="dcterms:W3CDTF">2016-06-23T10:32:57Z</dcterms:modified>
</cp:coreProperties>
</file>